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otivallc-my.sharepoint.com/personal/rick_slaughter_motiva_com/Documents/Documents/API Documents/COMA/17.14/"/>
    </mc:Choice>
  </mc:AlternateContent>
  <xr:revisionPtr revIDLastSave="8" documentId="8_{2410CD29-7F19-429C-BAF5-A408A5D55CAB}" xr6:coauthVersionLast="47" xr6:coauthVersionMax="47" xr10:uidLastSave="{634BFF16-C630-41D9-9DA1-E1CD4F040C25}"/>
  <bookViews>
    <workbookView xWindow="28680" yWindow="-120" windowWidth="29040" windowHeight="15720" activeTab="1" xr2:uid="{9F88A680-EC21-495A-8F33-FF23D92755BA}"/>
  </bookViews>
  <sheets>
    <sheet name="INITIAL (2)" sheetId="1" r:id="rId1"/>
    <sheet name="FINAL (2)" sheetId="2" r:id="rId2"/>
  </sheets>
  <externalReferences>
    <externalReference r:id="rId3"/>
  </externalReferences>
  <definedNames>
    <definedName name="_xlnm.Print_Area" localSheetId="1">'FINAL (2)'!$A$1:$L$58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2" l="1"/>
  <c r="L1" i="2"/>
  <c r="B2" i="2"/>
  <c r="L2" i="2"/>
  <c r="B3" i="2"/>
  <c r="L3" i="2"/>
  <c r="I8" i="2"/>
  <c r="I9" i="2"/>
  <c r="I10" i="2"/>
  <c r="D21" i="2"/>
  <c r="F22" i="2"/>
  <c r="L22" i="2"/>
  <c r="F23" i="2"/>
  <c r="D24" i="2"/>
  <c r="D25" i="2"/>
  <c r="F26" i="2"/>
  <c r="L34" i="2"/>
  <c r="L39" i="2"/>
  <c r="L41" i="2"/>
  <c r="D54" i="2"/>
  <c r="L37" i="2" s="1"/>
  <c r="D1" i="1"/>
  <c r="L1" i="1"/>
  <c r="D2" i="1"/>
  <c r="L2" i="1"/>
  <c r="D3" i="1"/>
  <c r="L3" i="1"/>
  <c r="I8" i="1"/>
  <c r="I9" i="1"/>
  <c r="I10" i="1"/>
  <c r="F22" i="1"/>
  <c r="L22" i="1"/>
  <c r="F23" i="1"/>
  <c r="D24" i="1"/>
  <c r="D25" i="1"/>
  <c r="F26" i="1"/>
  <c r="L34" i="1"/>
  <c r="D53" i="1"/>
  <c r="L38" i="1" s="1"/>
  <c r="L11" i="2" l="1"/>
  <c r="J10" i="2" s="1"/>
  <c r="L10" i="2" s="1"/>
  <c r="J9" i="2"/>
  <c r="L9" i="2" s="1"/>
  <c r="L14" i="2" s="1"/>
  <c r="J8" i="2"/>
  <c r="L8" i="2" s="1"/>
  <c r="L11" i="1"/>
  <c r="L12" i="2" l="1"/>
  <c r="L13" i="2"/>
  <c r="L15" i="2" s="1"/>
  <c r="L16" i="2" s="1"/>
  <c r="J18" i="2" s="1"/>
  <c r="L18" i="2" s="1"/>
  <c r="L19" i="2" s="1"/>
  <c r="J10" i="1"/>
  <c r="L10" i="1" s="1"/>
  <c r="J8" i="1"/>
  <c r="L8" i="1" s="1"/>
  <c r="J9" i="1"/>
  <c r="L9" i="1" s="1"/>
  <c r="L14" i="1" s="1"/>
  <c r="L13" i="1" l="1"/>
  <c r="L15" i="1" s="1"/>
  <c r="L16" i="1" s="1"/>
  <c r="J18" i="1" s="1"/>
  <c r="L18" i="1" s="1"/>
  <c r="L19" i="1" s="1"/>
  <c r="L12" i="1"/>
  <c r="L29" i="2"/>
  <c r="L28" i="2"/>
  <c r="L30" i="2" s="1"/>
  <c r="L35" i="2" s="1"/>
  <c r="L36" i="2" s="1"/>
  <c r="L38" i="2" s="1"/>
  <c r="L44" i="2" l="1"/>
  <c r="L28" i="1"/>
  <c r="L29" i="1"/>
  <c r="L30" i="1" l="1"/>
  <c r="L35" i="1" l="1"/>
  <c r="L36" i="1"/>
  <c r="L37" i="1" s="1"/>
  <c r="L39" i="1" s="1"/>
  <c r="L45" i="1" l="1"/>
  <c r="L45" i="2" s="1"/>
  <c r="L46" i="2" s="1"/>
  <c r="L40" i="2" s="1"/>
  <c r="L4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Pete Kolp</author>
  </authors>
  <commentList>
    <comment ref="B8" authorId="0" shapeId="0" xr:uid="{714D67D1-D262-49F7-904D-C99D60F7A0F2}">
      <text>
        <r>
          <rPr>
            <b/>
            <sz val="9"/>
            <color indexed="81"/>
            <rFont val="Tahoma"/>
            <family val="2"/>
          </rPr>
          <t>Pete Kolp:</t>
        </r>
        <r>
          <rPr>
            <sz val="9"/>
            <color indexed="81"/>
            <rFont val="Tahoma"/>
            <family val="2"/>
          </rPr>
          <t xml:space="preserve">
INPUT ALL DRAFTS IN METERS
(ie: 4.32)</t>
        </r>
      </text>
    </comment>
    <comment ref="D23" authorId="0" shapeId="0" xr:uid="{542B69F7-AEB0-49B3-B652-0D7E64810220}">
      <text>
        <r>
          <rPr>
            <b/>
            <sz val="9"/>
            <color indexed="81"/>
            <rFont val="Tahoma"/>
            <family val="2"/>
          </rPr>
          <t>Pete Kolp:</t>
        </r>
        <r>
          <rPr>
            <sz val="9"/>
            <color indexed="81"/>
            <rFont val="Tahoma"/>
            <family val="2"/>
          </rPr>
          <t xml:space="preserve">
(-) IF LCF IS FORWARD OF MIDSHIP
(+) IF LCF IS AFT OF MIDSHIP</t>
        </r>
      </text>
    </comment>
    <comment ref="L23" authorId="0" shapeId="0" xr:uid="{0D8BE5C8-2A90-46F0-83B3-140A6F8CB967}">
      <text>
        <r>
          <rPr>
            <b/>
            <sz val="9"/>
            <color indexed="81"/>
            <rFont val="Tahoma"/>
            <family val="2"/>
          </rPr>
          <t>Pete Kolp:</t>
        </r>
        <r>
          <rPr>
            <sz val="9"/>
            <color indexed="81"/>
            <rFont val="Tahoma"/>
            <family val="2"/>
          </rPr>
          <t xml:space="preserve">
(-) FOR MARKS AFT OF FWD PERPENDICULAR
(+) FOR MARKS FWD OF FWD PERPENDICULAR</t>
        </r>
      </text>
    </comment>
    <comment ref="L24" authorId="0" shapeId="0" xr:uid="{CA1C36DD-A466-45FD-AE37-3D9415BFA99F}">
      <text>
        <r>
          <rPr>
            <b/>
            <sz val="9"/>
            <color indexed="81"/>
            <rFont val="Tahoma"/>
            <family val="2"/>
          </rPr>
          <t>Pete Kolp:</t>
        </r>
        <r>
          <rPr>
            <sz val="9"/>
            <color indexed="81"/>
            <rFont val="Tahoma"/>
            <family val="2"/>
          </rPr>
          <t xml:space="preserve">
(-) FOR MARKS AFT OF MIDSHIP
(+) FOR MARKS FWD OF MIDSHIP</t>
        </r>
      </text>
    </comment>
    <comment ref="L25" authorId="0" shapeId="0" xr:uid="{151052FF-DC87-423A-A333-CDF3D7EB67C4}">
      <text>
        <r>
          <rPr>
            <b/>
            <sz val="9"/>
            <color indexed="81"/>
            <rFont val="Tahoma"/>
            <family val="2"/>
          </rPr>
          <t>Pete Kolp:</t>
        </r>
        <r>
          <rPr>
            <sz val="9"/>
            <color indexed="81"/>
            <rFont val="Tahoma"/>
            <family val="2"/>
          </rPr>
          <t xml:space="preserve">
(+) FOR MARKS FWD OF AFT PERPENDICULAR
(-) FOR  MARKS AFT OF AFT PERPENDICULAR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Pete Kolp</author>
  </authors>
  <commentList>
    <comment ref="L23" authorId="0" shapeId="0" xr:uid="{A1DF33AF-11F7-4D1F-9D7C-56555D611B48}">
      <text>
        <r>
          <rPr>
            <b/>
            <sz val="9"/>
            <color indexed="81"/>
            <rFont val="Tahoma"/>
            <family val="2"/>
          </rPr>
          <t>Pete Kolp:</t>
        </r>
        <r>
          <rPr>
            <sz val="9"/>
            <color indexed="81"/>
            <rFont val="Tahoma"/>
            <family val="2"/>
          </rPr>
          <t xml:space="preserve">
(-) FOR MARKS AFT OF FWD PERPENDICULAR
(+) FOR MARKS FWD OF FWD PERPENDICULAR</t>
        </r>
      </text>
    </comment>
    <comment ref="L24" authorId="0" shapeId="0" xr:uid="{6D86C4A9-79F9-4CCC-8267-9684EA541747}">
      <text>
        <r>
          <rPr>
            <b/>
            <sz val="9"/>
            <color indexed="81"/>
            <rFont val="Tahoma"/>
            <family val="2"/>
          </rPr>
          <t>Pete Kolp:</t>
        </r>
        <r>
          <rPr>
            <sz val="9"/>
            <color indexed="81"/>
            <rFont val="Tahoma"/>
            <family val="2"/>
          </rPr>
          <t xml:space="preserve">
(-) FOR MARKS AFT OF MIDSHIP
(+) FOR MARKS FWD OF MIDSHIP</t>
        </r>
      </text>
    </comment>
    <comment ref="L25" authorId="0" shapeId="0" xr:uid="{320B3C62-AB17-4AFE-8AB2-927FDA0131A6}">
      <text>
        <r>
          <rPr>
            <b/>
            <sz val="9"/>
            <color indexed="81"/>
            <rFont val="Tahoma"/>
            <family val="2"/>
          </rPr>
          <t>Pete Kolp:</t>
        </r>
        <r>
          <rPr>
            <sz val="9"/>
            <color indexed="81"/>
            <rFont val="Tahoma"/>
            <family val="2"/>
          </rPr>
          <t xml:space="preserve">
(+) FOR MARKS FWD OF AFT PERPENDICULAR
(-) FOR  MARKS AFT OF AFT PERPENDICULAR</t>
        </r>
      </text>
    </comment>
  </commentList>
</comments>
</file>

<file path=xl/sharedStrings.xml><?xml version="1.0" encoding="utf-8"?>
<sst xmlns="http://schemas.openxmlformats.org/spreadsheetml/2006/main" count="288" uniqueCount="92">
  <si>
    <t xml:space="preserve"> SURVEYOR</t>
  </si>
  <si>
    <t>VESSEL  PERSONNEL</t>
  </si>
  <si>
    <t>TOTALS</t>
  </si>
  <si>
    <t>OTHERS</t>
  </si>
  <si>
    <t>LUBE OIL</t>
  </si>
  <si>
    <t xml:space="preserve"> </t>
  </si>
  <si>
    <t>M. O. D. BUNKERS</t>
  </si>
  <si>
    <t>H. F. O. BUNKERS</t>
  </si>
  <si>
    <t>FRESH WATER</t>
  </si>
  <si>
    <t>REMARKS</t>
  </si>
  <si>
    <t>SEA WATER BALLAST</t>
  </si>
  <si>
    <t>DEDUCTIBLES :</t>
  </si>
  <si>
    <t>:</t>
  </si>
  <si>
    <t xml:space="preserve">INITIAL SURVEY </t>
  </si>
  <si>
    <t xml:space="preserve">SURVEY TIME </t>
  </si>
  <si>
    <t>OKAY GIVEN TO LOAD</t>
  </si>
  <si>
    <t>S. WATER S.G. / DENSITY</t>
  </si>
  <si>
    <t>WHILE READING DRAFT</t>
  </si>
  <si>
    <t>LIGHTSHIP</t>
  </si>
  <si>
    <t xml:space="preserve">SEA WATER CONDITION </t>
  </si>
  <si>
    <t>CONSTANT OBTAINED</t>
  </si>
  <si>
    <t xml:space="preserve">: SHIP [ ]  O.T.I.  [ ] </t>
  </si>
  <si>
    <t>HYDROMETER USED</t>
  </si>
  <si>
    <t>DECLARED  CONSTANT</t>
  </si>
  <si>
    <t xml:space="preserve">: UP [ ]   DOWN [ ] </t>
  </si>
  <si>
    <t xml:space="preserve">ANCHOR </t>
  </si>
  <si>
    <t xml:space="preserve"> =</t>
  </si>
  <si>
    <t xml:space="preserve">TRUE  DISPLACEMENT </t>
  </si>
  <si>
    <t xml:space="preserve">LESS  DEDUCTIBLES   </t>
  </si>
  <si>
    <t>DISPLACEMENT  CORR. FOR  S.G = (DISPLACEMENT FOR TRIM x OBS  S.G.) / 1.025</t>
  </si>
  <si>
    <t xml:space="preserve">DISPLACEMENT  CORR  FOR  TRIM = TOTAL ( 1 )  +/- TOTAL ( 2 ) LT/MT </t>
  </si>
  <si>
    <t xml:space="preserve">DISPLACEMENT  CORR  FOR  TRIM &amp; LIST= TOTAL ( 1 )  +/- TOTAL ( 2 ) + TOTAL (3) LT/MT </t>
  </si>
  <si>
    <t>TOTAL (3)</t>
  </si>
  <si>
    <r>
      <t>DISPLACEMENT CORR FOR TRIM = 6(TPC</t>
    </r>
    <r>
      <rPr>
        <sz val="12"/>
        <rFont val="Aptos Narrow"/>
        <family val="2"/>
      </rPr>
      <t>₂</t>
    </r>
    <r>
      <rPr>
        <sz val="9"/>
        <rFont val="Arial"/>
        <family val="2"/>
      </rPr>
      <t xml:space="preserve"> - </t>
    </r>
    <r>
      <rPr>
        <sz val="12"/>
        <rFont val="Arial"/>
        <family val="2"/>
      </rPr>
      <t>TPC</t>
    </r>
    <r>
      <rPr>
        <sz val="12"/>
        <rFont val="Aptos Narrow"/>
        <family val="2"/>
      </rPr>
      <t>₁</t>
    </r>
    <r>
      <rPr>
        <sz val="9"/>
        <rFont val="Arial"/>
        <family val="2"/>
      </rPr>
      <t xml:space="preserve">) x </t>
    </r>
    <r>
      <rPr>
        <sz val="12"/>
        <rFont val="Arial"/>
        <family val="2"/>
      </rPr>
      <t>(d</t>
    </r>
    <r>
      <rPr>
        <sz val="12"/>
        <rFont val="Aptos Narrow"/>
        <family val="2"/>
      </rPr>
      <t>₂ - d₁)  (ALWAYS +)</t>
    </r>
  </si>
  <si>
    <r>
      <t>d</t>
    </r>
    <r>
      <rPr>
        <sz val="12"/>
        <rFont val="Aptos Narrow"/>
        <family val="2"/>
      </rPr>
      <t>₂</t>
    </r>
  </si>
  <si>
    <t>At</t>
  </si>
  <si>
    <r>
      <t xml:space="preserve">T.P.C. </t>
    </r>
    <r>
      <rPr>
        <sz val="12"/>
        <rFont val="Aptos Narrow"/>
        <family val="2"/>
      </rPr>
      <t>₂</t>
    </r>
  </si>
  <si>
    <r>
      <t>d</t>
    </r>
    <r>
      <rPr>
        <sz val="12"/>
        <rFont val="Aptos Narrow"/>
        <family val="2"/>
      </rPr>
      <t>₁</t>
    </r>
  </si>
  <si>
    <r>
      <t xml:space="preserve">T.P.C. </t>
    </r>
    <r>
      <rPr>
        <sz val="12"/>
        <rFont val="Aptos Narrow"/>
        <family val="2"/>
      </rPr>
      <t>₁</t>
    </r>
  </si>
  <si>
    <t>LIST CORRECTION</t>
  </si>
  <si>
    <t xml:space="preserve">TOTAL  ( 2 )      </t>
  </si>
  <si>
    <t xml:space="preserve">TOTAL TRIM CORRECTION = PRIMARY +/- SECONDARY </t>
  </si>
  <si>
    <t xml:space="preserve"> +</t>
  </si>
  <si>
    <r>
      <t>SECONDARY  TRIM  CORR = (CORR TRIM)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 xml:space="preserve"> x DM x 50 / 6 (ALWAYS +) / L.B.P.</t>
    </r>
  </si>
  <si>
    <t>PRIMARY  TRIM  CORRECTION = ( CORR TRIM x L.C.F. x T.P.C. x 100 ) / L.B.P.</t>
  </si>
  <si>
    <t>TRIM CORRECTIONS</t>
  </si>
  <si>
    <t xml:space="preserve">   =</t>
  </si>
  <si>
    <t xml:space="preserve">X  -  Y = (DMZ)  </t>
  </si>
  <si>
    <t>AFT DRAFT MARK TO AFT P'DICULAR</t>
  </si>
  <si>
    <r>
      <t>Y]</t>
    </r>
    <r>
      <rPr>
        <sz val="12"/>
        <rFont val="Arial"/>
        <family val="2"/>
      </rPr>
      <t xml:space="preserve"> M.T.C. (H) - 50 CM</t>
    </r>
  </si>
  <si>
    <t>MID DRAFT MARK TO MID P'DICULAR</t>
  </si>
  <si>
    <r>
      <t>X]</t>
    </r>
    <r>
      <rPr>
        <sz val="12"/>
        <rFont val="Arial"/>
        <family val="2"/>
      </rPr>
      <t xml:space="preserve"> M.T.C. (H) + 50 CM</t>
    </r>
  </si>
  <si>
    <t>FWD DRAFT MARK TO FWD P'DICULAR</t>
  </si>
  <si>
    <t>L.C.F.</t>
  </si>
  <si>
    <t>L.B.D.</t>
  </si>
  <si>
    <t>T.P.C.</t>
  </si>
  <si>
    <t xml:space="preserve">L.B.P.           </t>
  </si>
  <si>
    <t>VESSEL'S INFORMATION</t>
  </si>
  <si>
    <t>TOTAL   ( 1 )</t>
  </si>
  <si>
    <t>DIFFERENCE</t>
  </si>
  <si>
    <t xml:space="preserve">     OBTAIN  DISPLACEMENT  FOR  (H)  EX HYDROSTATIC  DATA</t>
  </si>
  <si>
    <t>H] MEAN OF MEANS CORRECTED FOR DEFORMATION (G + B) / 2</t>
  </si>
  <si>
    <t>G] MEAN OF MEANS  (F +  B) / 2</t>
  </si>
  <si>
    <t>B] CORRECTED MEAN MID FROM ABOVE (B)</t>
  </si>
  <si>
    <t>F] CORRRECTED MEAN FWD + AFT  = (A + C) / 2</t>
  </si>
  <si>
    <t>E] CORRECTED TRIM = CORR MEAN FWD - CORR MEAN AFT</t>
  </si>
  <si>
    <t xml:space="preserve">D] APPARENT TRIM  =  MEAN FWD - MEAN AFT                              </t>
  </si>
  <si>
    <t xml:space="preserve"> = MEAN A </t>
  </si>
  <si>
    <t xml:space="preserve"> / 2</t>
  </si>
  <si>
    <t>(+) AFT STBD</t>
  </si>
  <si>
    <t>C] AFT P</t>
  </si>
  <si>
    <t xml:space="preserve"> = MEAN M </t>
  </si>
  <si>
    <t>(+) MID STBD</t>
  </si>
  <si>
    <t>B] MID P</t>
  </si>
  <si>
    <t xml:space="preserve"> = MEAN F</t>
  </si>
  <si>
    <t>(+) FWD STBD</t>
  </si>
  <si>
    <t>A] FWD P</t>
  </si>
  <si>
    <t>CORR DRAFT</t>
  </si>
  <si>
    <t>DRAFT CORR.</t>
  </si>
  <si>
    <t>OBS.</t>
  </si>
  <si>
    <t>[ ] DISCHARGE</t>
  </si>
  <si>
    <t>[ ] LOAD</t>
  </si>
  <si>
    <t>[X] INITIAL  [ ] PRELIMINARY  [ ] FINAL</t>
  </si>
  <si>
    <t>DATE</t>
  </si>
  <si>
    <t>CARGO</t>
  </si>
  <si>
    <t>INSPECTION REPORT NO.</t>
  </si>
  <si>
    <t>VESSEL</t>
  </si>
  <si>
    <t>PORT OF CALL</t>
  </si>
  <si>
    <t>PRINCIPALS</t>
  </si>
  <si>
    <t>CARGO LOADED/DISCHARGED</t>
  </si>
  <si>
    <t xml:space="preserve">FINAL SURVEY </t>
  </si>
  <si>
    <t>[ ] ARRIVAL  [ ] PRELIMINARY  [X]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</si>
</sst>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1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indexed="12"/>
      <name val="Arial"/>
      <family val="2"/>
    </font>
    <font>
      <b/>
      <sz val="14"/>
      <color indexed="10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2"/>
      <name val="Aptos Narrow"/>
      <family val="2"/>
    </font>
    <font>
      <sz val="9"/>
      <name val="Arial"/>
      <family val="2"/>
    </font>
    <font>
      <vertAlign val="superscript"/>
      <sz val="12"/>
      <name val="Arial"/>
      <family val="2"/>
    </font>
    <font>
      <b/>
      <sz val="12"/>
      <color indexed="12"/>
      <name val="Arial"/>
      <family val="2"/>
    </font>
    <font>
      <b/>
      <sz val="12"/>
      <color indexed="10"/>
      <name val="Arial"/>
      <family val="2"/>
    </font>
    <font>
      <b/>
      <sz val="14"/>
      <color rgb="FF0000FF"/>
      <name val="Arial"/>
      <family val="2"/>
    </font>
    <font>
      <b/>
      <sz val="14"/>
      <color rgb="FFFF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49">
    <xf numFmtId="0" fontId="0" fillId="0" borderId="0" xfId="0"/>
    <xf numFmtId="0" fontId="2" fillId="0" borderId="0" xfId="0" applyFont="1"/>
    <xf numFmtId="164" fontId="0" fillId="0" borderId="0" xfId="0" applyNumberFormat="1"/>
    <xf numFmtId="0" fontId="0" fillId="0" borderId="0" xfId="0" applyAlignment="1">
      <alignment horizontal="right"/>
    </xf>
    <xf numFmtId="0" fontId="3" fillId="0" borderId="0" xfId="0" applyFont="1"/>
    <xf numFmtId="0" fontId="4" fillId="0" borderId="0" xfId="0" applyFont="1"/>
    <xf numFmtId="165" fontId="0" fillId="0" borderId="0" xfId="0" applyNumberForma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0" fillId="0" borderId="4" xfId="0" applyBorder="1"/>
    <xf numFmtId="0" fontId="5" fillId="0" borderId="0" xfId="0" applyFont="1"/>
    <xf numFmtId="0" fontId="0" fillId="0" borderId="5" xfId="0" applyBorder="1"/>
    <xf numFmtId="0" fontId="6" fillId="0" borderId="0" xfId="0" applyFont="1"/>
    <xf numFmtId="0" fontId="0" fillId="0" borderId="6" xfId="0" applyBorder="1"/>
    <xf numFmtId="0" fontId="6" fillId="0" borderId="5" xfId="0" applyFont="1" applyBorder="1"/>
    <xf numFmtId="0" fontId="5" fillId="2" borderId="7" xfId="0" applyFont="1" applyFill="1" applyBorder="1"/>
    <xf numFmtId="0" fontId="5" fillId="2" borderId="8" xfId="0" applyFont="1" applyFill="1" applyBorder="1"/>
    <xf numFmtId="0" fontId="6" fillId="2" borderId="8" xfId="0" applyFont="1" applyFill="1" applyBorder="1"/>
    <xf numFmtId="0" fontId="6" fillId="2" borderId="9" xfId="0" applyFont="1" applyFill="1" applyBorder="1"/>
    <xf numFmtId="0" fontId="6" fillId="0" borderId="8" xfId="0" applyFont="1" applyBorder="1"/>
    <xf numFmtId="0" fontId="6" fillId="0" borderId="9" xfId="0" applyFont="1" applyBorder="1"/>
    <xf numFmtId="2" fontId="7" fillId="0" borderId="10" xfId="0" applyNumberFormat="1" applyFont="1" applyBorder="1"/>
    <xf numFmtId="0" fontId="6" fillId="0" borderId="11" xfId="0" applyFont="1" applyBorder="1"/>
    <xf numFmtId="0" fontId="5" fillId="2" borderId="12" xfId="0" applyFont="1" applyFill="1" applyBorder="1"/>
    <xf numFmtId="0" fontId="5" fillId="2" borderId="5" xfId="0" applyFont="1" applyFill="1" applyBorder="1"/>
    <xf numFmtId="0" fontId="5" fillId="2" borderId="4" xfId="0" applyFont="1" applyFill="1" applyBorder="1"/>
    <xf numFmtId="0" fontId="6" fillId="2" borderId="4" xfId="0" applyFont="1" applyFill="1" applyBorder="1"/>
    <xf numFmtId="0" fontId="6" fillId="2" borderId="13" xfId="0" applyFont="1" applyFill="1" applyBorder="1"/>
    <xf numFmtId="2" fontId="8" fillId="2" borderId="14" xfId="0" applyNumberFormat="1" applyFont="1" applyFill="1" applyBorder="1"/>
    <xf numFmtId="0" fontId="6" fillId="0" borderId="15" xfId="0" applyFont="1" applyBorder="1"/>
    <xf numFmtId="2" fontId="8" fillId="2" borderId="12" xfId="0" applyNumberFormat="1" applyFont="1" applyFill="1" applyBorder="1"/>
    <xf numFmtId="0" fontId="5" fillId="2" borderId="5" xfId="0" applyFont="1" applyFill="1" applyBorder="1" applyAlignment="1">
      <alignment horizontal="right"/>
    </xf>
    <xf numFmtId="0" fontId="9" fillId="2" borderId="13" xfId="0" applyFont="1" applyFill="1" applyBorder="1"/>
    <xf numFmtId="2" fontId="8" fillId="2" borderId="16" xfId="0" applyNumberFormat="1" applyFont="1" applyFill="1" applyBorder="1"/>
    <xf numFmtId="0" fontId="5" fillId="2" borderId="4" xfId="0" applyFont="1" applyFill="1" applyBorder="1" applyAlignment="1">
      <alignment horizontal="right"/>
    </xf>
    <xf numFmtId="0" fontId="5" fillId="2" borderId="0" xfId="0" applyFont="1" applyFill="1"/>
    <xf numFmtId="0" fontId="6" fillId="2" borderId="0" xfId="0" applyFont="1" applyFill="1"/>
    <xf numFmtId="0" fontId="8" fillId="2" borderId="17" xfId="0" applyFont="1" applyFill="1" applyBorder="1"/>
    <xf numFmtId="0" fontId="5" fillId="2" borderId="6" xfId="0" applyFont="1" applyFill="1" applyBorder="1" applyAlignment="1">
      <alignment horizontal="right"/>
    </xf>
    <xf numFmtId="0" fontId="9" fillId="2" borderId="18" xfId="0" applyFont="1" applyFill="1" applyBorder="1"/>
    <xf numFmtId="2" fontId="8" fillId="2" borderId="19" xfId="0" applyNumberFormat="1" applyFont="1" applyFill="1" applyBorder="1"/>
    <xf numFmtId="0" fontId="5" fillId="0" borderId="20" xfId="0" applyFont="1" applyBorder="1"/>
    <xf numFmtId="0" fontId="5" fillId="0" borderId="5" xfId="0" applyFont="1" applyBorder="1"/>
    <xf numFmtId="0" fontId="6" fillId="0" borderId="21" xfId="0" applyFont="1" applyBorder="1"/>
    <xf numFmtId="0" fontId="6" fillId="0" borderId="2" xfId="0" applyFont="1" applyBorder="1"/>
    <xf numFmtId="0" fontId="10" fillId="0" borderId="13" xfId="0" applyFont="1" applyBorder="1"/>
    <xf numFmtId="2" fontId="8" fillId="2" borderId="22" xfId="0" applyNumberFormat="1" applyFont="1" applyFill="1" applyBorder="1"/>
    <xf numFmtId="0" fontId="5" fillId="0" borderId="17" xfId="0" applyFont="1" applyBorder="1"/>
    <xf numFmtId="0" fontId="5" fillId="0" borderId="0" xfId="0" applyFont="1" applyAlignment="1">
      <alignment horizontal="right"/>
    </xf>
    <xf numFmtId="2" fontId="7" fillId="0" borderId="23" xfId="0" applyNumberFormat="1" applyFont="1" applyBorder="1"/>
    <xf numFmtId="0" fontId="8" fillId="2" borderId="19" xfId="0" applyFont="1" applyFill="1" applyBorder="1" applyAlignment="1">
      <alignment horizontal="right"/>
    </xf>
    <xf numFmtId="0" fontId="11" fillId="2" borderId="24" xfId="0" applyFont="1" applyFill="1" applyBorder="1"/>
    <xf numFmtId="0" fontId="11" fillId="2" borderId="25" xfId="0" applyFont="1" applyFill="1" applyBorder="1"/>
    <xf numFmtId="0" fontId="8" fillId="2" borderId="26" xfId="0" applyFont="1" applyFill="1" applyBorder="1"/>
    <xf numFmtId="0" fontId="8" fillId="2" borderId="22" xfId="0" applyFont="1" applyFill="1" applyBorder="1"/>
    <xf numFmtId="0" fontId="11" fillId="2" borderId="27" xfId="0" applyFont="1" applyFill="1" applyBorder="1"/>
    <xf numFmtId="0" fontId="11" fillId="2" borderId="28" xfId="0" applyFont="1" applyFill="1" applyBorder="1"/>
    <xf numFmtId="0" fontId="8" fillId="2" borderId="29" xfId="0" applyFont="1" applyFill="1" applyBorder="1"/>
    <xf numFmtId="0" fontId="6" fillId="0" borderId="1" xfId="0" applyFont="1" applyBorder="1"/>
    <xf numFmtId="2" fontId="7" fillId="0" borderId="30" xfId="0" applyNumberFormat="1" applyFont="1" applyBorder="1"/>
    <xf numFmtId="0" fontId="1" fillId="0" borderId="0" xfId="0" applyFont="1"/>
    <xf numFmtId="0" fontId="6" fillId="0" borderId="31" xfId="0" applyFont="1" applyBorder="1"/>
    <xf numFmtId="2" fontId="8" fillId="2" borderId="19" xfId="0" applyNumberFormat="1" applyFont="1" applyFill="1" applyBorder="1" applyAlignment="1">
      <alignment horizontal="right"/>
    </xf>
    <xf numFmtId="0" fontId="5" fillId="0" borderId="6" xfId="0" applyFont="1" applyBorder="1" applyAlignment="1">
      <alignment horizontal="right"/>
    </xf>
    <xf numFmtId="0" fontId="5" fillId="0" borderId="6" xfId="0" applyFont="1" applyBorder="1"/>
    <xf numFmtId="0" fontId="6" fillId="0" borderId="6" xfId="0" applyFont="1" applyBorder="1"/>
    <xf numFmtId="0" fontId="6" fillId="0" borderId="32" xfId="0" applyFont="1" applyBorder="1"/>
    <xf numFmtId="2" fontId="7" fillId="0" borderId="33" xfId="0" applyNumberFormat="1" applyFont="1" applyBorder="1"/>
    <xf numFmtId="2" fontId="7" fillId="0" borderId="34" xfId="0" applyNumberFormat="1" applyFont="1" applyBorder="1"/>
    <xf numFmtId="0" fontId="5" fillId="0" borderId="1" xfId="0" applyFont="1" applyBorder="1" applyAlignment="1">
      <alignment horizontal="right"/>
    </xf>
    <xf numFmtId="0" fontId="6" fillId="0" borderId="35" xfId="0" applyFont="1" applyBorder="1"/>
    <xf numFmtId="0" fontId="6" fillId="3" borderId="19" xfId="0" applyFont="1" applyFill="1" applyBorder="1"/>
    <xf numFmtId="0" fontId="5" fillId="0" borderId="15" xfId="0" applyFont="1" applyBorder="1"/>
    <xf numFmtId="0" fontId="5" fillId="0" borderId="5" xfId="0" applyFont="1" applyBorder="1" applyAlignment="1">
      <alignment horizontal="right"/>
    </xf>
    <xf numFmtId="0" fontId="5" fillId="0" borderId="35" xfId="0" applyFont="1" applyBorder="1"/>
    <xf numFmtId="2" fontId="7" fillId="0" borderId="36" xfId="0" applyNumberFormat="1" applyFont="1" applyBorder="1"/>
    <xf numFmtId="0" fontId="6" fillId="0" borderId="16" xfId="0" applyFont="1" applyBorder="1"/>
    <xf numFmtId="0" fontId="6" fillId="0" borderId="20" xfId="0" applyFont="1" applyBorder="1"/>
    <xf numFmtId="0" fontId="15" fillId="0" borderId="5" xfId="0" applyFont="1" applyBorder="1"/>
    <xf numFmtId="0" fontId="6" fillId="0" borderId="5" xfId="0" applyFont="1" applyBorder="1" applyAlignment="1">
      <alignment horizontal="right"/>
    </xf>
    <xf numFmtId="2" fontId="7" fillId="0" borderId="14" xfId="0" applyNumberFormat="1" applyFont="1" applyBorder="1" applyAlignment="1">
      <alignment horizontal="right"/>
    </xf>
    <xf numFmtId="0" fontId="11" fillId="0" borderId="20" xfId="0" applyFont="1" applyBorder="1" applyAlignment="1">
      <alignment horizontal="right"/>
    </xf>
    <xf numFmtId="2" fontId="10" fillId="0" borderId="5" xfId="0" applyNumberFormat="1" applyFont="1" applyBorder="1" applyAlignment="1">
      <alignment horizontal="right"/>
    </xf>
    <xf numFmtId="0" fontId="16" fillId="0" borderId="5" xfId="0" applyFont="1" applyBorder="1"/>
    <xf numFmtId="0" fontId="9" fillId="0" borderId="21" xfId="0" applyFont="1" applyBorder="1"/>
    <xf numFmtId="0" fontId="5" fillId="0" borderId="0" xfId="0" applyFont="1" applyAlignment="1">
      <alignment horizontal="left"/>
    </xf>
    <xf numFmtId="0" fontId="11" fillId="0" borderId="0" xfId="0" applyFont="1" applyAlignment="1">
      <alignment horizontal="right"/>
    </xf>
    <xf numFmtId="2" fontId="7" fillId="0" borderId="19" xfId="0" applyNumberFormat="1" applyFont="1" applyBorder="1" applyAlignment="1">
      <alignment horizontal="right"/>
    </xf>
    <xf numFmtId="0" fontId="6" fillId="0" borderId="0" xfId="0" applyFont="1" applyAlignment="1">
      <alignment horizontal="right"/>
    </xf>
    <xf numFmtId="0" fontId="6" fillId="0" borderId="4" xfId="0" applyFont="1" applyBorder="1"/>
    <xf numFmtId="0" fontId="16" fillId="0" borderId="4" xfId="0" applyFont="1" applyBorder="1"/>
    <xf numFmtId="0" fontId="9" fillId="0" borderId="13" xfId="0" applyFont="1" applyBorder="1"/>
    <xf numFmtId="2" fontId="8" fillId="2" borderId="22" xfId="0" applyNumberFormat="1" applyFont="1" applyFill="1" applyBorder="1" applyAlignment="1">
      <alignment horizontal="right"/>
    </xf>
    <xf numFmtId="0" fontId="9" fillId="0" borderId="18" xfId="0" applyFont="1" applyBorder="1"/>
    <xf numFmtId="2" fontId="17" fillId="0" borderId="0" xfId="0" applyNumberFormat="1" applyFont="1" applyAlignment="1">
      <alignment horizontal="right"/>
    </xf>
    <xf numFmtId="2" fontId="8" fillId="2" borderId="37" xfId="0" applyNumberFormat="1" applyFont="1" applyFill="1" applyBorder="1" applyAlignment="1">
      <alignment horizontal="right"/>
    </xf>
    <xf numFmtId="2" fontId="17" fillId="0" borderId="22" xfId="0" applyNumberFormat="1" applyFont="1" applyBorder="1"/>
    <xf numFmtId="2" fontId="8" fillId="2" borderId="38" xfId="0" applyNumberFormat="1" applyFont="1" applyFill="1" applyBorder="1" applyAlignment="1">
      <alignment horizontal="right"/>
    </xf>
    <xf numFmtId="2" fontId="6" fillId="0" borderId="16" xfId="0" applyNumberFormat="1" applyFont="1" applyBorder="1"/>
    <xf numFmtId="2" fontId="8" fillId="0" borderId="0" xfId="0" applyNumberFormat="1" applyFont="1" applyAlignment="1">
      <alignment horizontal="right"/>
    </xf>
    <xf numFmtId="2" fontId="6" fillId="0" borderId="12" xfId="0" applyNumberFormat="1" applyFont="1" applyBorder="1"/>
    <xf numFmtId="0" fontId="5" fillId="0" borderId="39" xfId="0" applyFont="1" applyBorder="1"/>
    <xf numFmtId="2" fontId="17" fillId="0" borderId="19" xfId="0" applyNumberFormat="1" applyFont="1" applyBorder="1" applyAlignment="1">
      <alignment horizontal="right"/>
    </xf>
    <xf numFmtId="2" fontId="18" fillId="2" borderId="22" xfId="0" applyNumberFormat="1" applyFont="1" applyFill="1" applyBorder="1" applyAlignment="1">
      <alignment horizontal="right"/>
    </xf>
    <xf numFmtId="2" fontId="7" fillId="0" borderId="40" xfId="0" applyNumberFormat="1" applyFont="1" applyBorder="1"/>
    <xf numFmtId="2" fontId="7" fillId="0" borderId="38" xfId="0" applyNumberFormat="1" applyFont="1" applyBorder="1"/>
    <xf numFmtId="2" fontId="7" fillId="0" borderId="41" xfId="0" applyNumberFormat="1" applyFont="1" applyBorder="1"/>
    <xf numFmtId="0" fontId="5" fillId="0" borderId="6" xfId="0" applyFont="1" applyBorder="1" applyAlignment="1">
      <alignment horizontal="center"/>
    </xf>
    <xf numFmtId="2" fontId="8" fillId="2" borderId="42" xfId="0" applyNumberFormat="1" applyFont="1" applyFill="1" applyBorder="1"/>
    <xf numFmtId="0" fontId="6" fillId="0" borderId="0" xfId="0" applyFont="1" applyAlignment="1">
      <alignment horizontal="left"/>
    </xf>
    <xf numFmtId="0" fontId="6" fillId="0" borderId="15" xfId="0" applyFont="1" applyBorder="1" applyAlignment="1">
      <alignment horizontal="left"/>
    </xf>
    <xf numFmtId="0" fontId="5" fillId="0" borderId="4" xfId="0" applyFont="1" applyBorder="1" applyAlignment="1">
      <alignment horizontal="right"/>
    </xf>
    <xf numFmtId="0" fontId="5" fillId="0" borderId="4" xfId="0" applyFont="1" applyBorder="1"/>
    <xf numFmtId="0" fontId="6" fillId="0" borderId="4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6" fillId="0" borderId="39" xfId="0" applyFont="1" applyBorder="1" applyAlignment="1">
      <alignment horizontal="left"/>
    </xf>
    <xf numFmtId="0" fontId="6" fillId="0" borderId="3" xfId="0" applyFont="1" applyBorder="1"/>
    <xf numFmtId="0" fontId="6" fillId="0" borderId="6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6" fillId="0" borderId="32" xfId="0" applyFont="1" applyBorder="1" applyAlignment="1">
      <alignment horizontal="left"/>
    </xf>
    <xf numFmtId="0" fontId="5" fillId="0" borderId="23" xfId="0" applyFont="1" applyBorder="1"/>
    <xf numFmtId="0" fontId="5" fillId="0" borderId="43" xfId="0" applyFont="1" applyBorder="1"/>
    <xf numFmtId="0" fontId="6" fillId="0" borderId="44" xfId="0" applyFont="1" applyBorder="1"/>
    <xf numFmtId="0" fontId="5" fillId="0" borderId="19" xfId="0" applyFont="1" applyBorder="1" applyAlignment="1">
      <alignment horizontal="right"/>
    </xf>
    <xf numFmtId="0" fontId="6" fillId="0" borderId="44" xfId="0" applyFont="1" applyBorder="1" applyAlignment="1">
      <alignment horizontal="right"/>
    </xf>
    <xf numFmtId="0" fontId="6" fillId="0" borderId="45" xfId="0" applyFont="1" applyBorder="1"/>
    <xf numFmtId="0" fontId="10" fillId="0" borderId="0" xfId="0" applyFont="1"/>
    <xf numFmtId="0" fontId="11" fillId="0" borderId="0" xfId="0" applyFont="1"/>
    <xf numFmtId="0" fontId="5" fillId="0" borderId="1" xfId="0" applyFont="1" applyBorder="1"/>
    <xf numFmtId="0" fontId="5" fillId="0" borderId="21" xfId="0" applyFont="1" applyBorder="1"/>
    <xf numFmtId="0" fontId="5" fillId="0" borderId="2" xfId="0" applyFont="1" applyBorder="1"/>
    <xf numFmtId="0" fontId="5" fillId="0" borderId="13" xfId="0" applyFont="1" applyBorder="1"/>
    <xf numFmtId="0" fontId="5" fillId="0" borderId="3" xfId="0" applyFont="1" applyBorder="1"/>
    <xf numFmtId="0" fontId="5" fillId="0" borderId="41" xfId="0" applyFont="1" applyBorder="1"/>
    <xf numFmtId="0" fontId="8" fillId="2" borderId="12" xfId="0" applyFont="1" applyFill="1" applyBorder="1"/>
    <xf numFmtId="2" fontId="17" fillId="0" borderId="36" xfId="0" applyNumberFormat="1" applyFont="1" applyBorder="1"/>
    <xf numFmtId="0" fontId="6" fillId="4" borderId="0" xfId="0" applyFont="1" applyFill="1"/>
    <xf numFmtId="0" fontId="8" fillId="4" borderId="0" xfId="0" applyFont="1" applyFill="1"/>
    <xf numFmtId="0" fontId="6" fillId="4" borderId="15" xfId="0" applyFont="1" applyFill="1" applyBorder="1"/>
    <xf numFmtId="165" fontId="8" fillId="2" borderId="22" xfId="0" applyNumberFormat="1" applyFont="1" applyFill="1" applyBorder="1"/>
    <xf numFmtId="0" fontId="6" fillId="2" borderId="24" xfId="0" applyFont="1" applyFill="1" applyBorder="1"/>
    <xf numFmtId="0" fontId="6" fillId="2" borderId="25" xfId="0" applyFont="1" applyFill="1" applyBorder="1"/>
    <xf numFmtId="2" fontId="8" fillId="0" borderId="19" xfId="0" applyNumberFormat="1" applyFont="1" applyBorder="1"/>
    <xf numFmtId="0" fontId="11" fillId="0" borderId="16" xfId="0" applyFont="1" applyBorder="1"/>
    <xf numFmtId="0" fontId="15" fillId="0" borderId="0" xfId="0" applyFont="1" applyAlignment="1">
      <alignment horizontal="right"/>
    </xf>
    <xf numFmtId="0" fontId="6" fillId="0" borderId="12" xfId="0" applyFont="1" applyBorder="1"/>
    <xf numFmtId="0" fontId="5" fillId="0" borderId="22" xfId="0" applyFont="1" applyBorder="1"/>
    <xf numFmtId="0" fontId="5" fillId="0" borderId="4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motivallc-my.sharepoint.com/personal/rick_slaughter_motiva_com/Documents/Documents/API%20Documents/COMA/17.14/17.14.1_e1%20Ocean-going%20Vessel%20Survey.xls" TargetMode="External"/><Relationship Id="rId1" Type="http://schemas.openxmlformats.org/officeDocument/2006/relationships/externalLinkPath" Target="17.14.1_e1%20Ocean-going%20Vessel%20Surve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EY MET "/>
      <sheetName val="INITIAL"/>
      <sheetName val="FINAL"/>
      <sheetName val="RPT ON DRAFT SURVEY"/>
      <sheetName val="Sheet2"/>
      <sheetName val="C.O.QTY"/>
      <sheetName val="Inspection Check"/>
      <sheetName val="BALLAST &amp; F.WATER"/>
    </sheetNames>
    <sheetDataSet>
      <sheetData sheetId="0">
        <row r="1">
          <cell r="C1" t="str">
            <v xml:space="preserve"> </v>
          </cell>
          <cell r="N1" t="str">
            <v xml:space="preserve"> </v>
          </cell>
        </row>
        <row r="2">
          <cell r="C2" t="str">
            <v xml:space="preserve"> </v>
          </cell>
          <cell r="N2" t="str">
            <v xml:space="preserve"> </v>
          </cell>
        </row>
        <row r="3">
          <cell r="C3" t="str">
            <v xml:space="preserve"> </v>
          </cell>
          <cell r="N3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0B95F-6C69-41AC-830E-3DC44A4A00B7}">
  <dimension ref="A1:S168"/>
  <sheetViews>
    <sheetView topLeftCell="A16" zoomScale="75" workbookViewId="0">
      <selection activeCell="R43" sqref="R43"/>
    </sheetView>
  </sheetViews>
  <sheetFormatPr defaultRowHeight="18.75" customHeight="1" x14ac:dyDescent="0.2"/>
  <cols>
    <col min="1" max="1" width="21.7109375" customWidth="1"/>
    <col min="2" max="2" width="9.42578125" customWidth="1"/>
    <col min="3" max="3" width="2.5703125" customWidth="1"/>
    <col min="4" max="4" width="21.7109375" customWidth="1"/>
    <col min="5" max="5" width="13" customWidth="1"/>
    <col min="6" max="6" width="10.140625" customWidth="1"/>
    <col min="7" max="7" width="7.7109375" customWidth="1"/>
    <col min="8" max="8" width="7.140625" customWidth="1"/>
    <col min="9" max="9" width="14.7109375" customWidth="1"/>
    <col min="10" max="10" width="21.7109375" customWidth="1"/>
    <col min="11" max="11" width="3.28515625" customWidth="1"/>
    <col min="12" max="12" width="21.7109375" customWidth="1"/>
    <col min="14" max="14" width="9.140625" hidden="1" customWidth="1"/>
  </cols>
  <sheetData>
    <row r="1" spans="1:14" ht="18.75" customHeight="1" x14ac:dyDescent="0.25">
      <c r="A1" s="134" t="s">
        <v>88</v>
      </c>
      <c r="B1" s="65"/>
      <c r="C1" s="65"/>
      <c r="D1" s="65" t="str">
        <f>'[1]KEY MET '!C1</f>
        <v xml:space="preserve"> </v>
      </c>
      <c r="E1" s="133"/>
      <c r="F1" s="11"/>
      <c r="G1" s="134" t="s">
        <v>87</v>
      </c>
      <c r="H1" s="65"/>
      <c r="I1" s="65"/>
      <c r="J1" s="65"/>
      <c r="K1" s="65"/>
      <c r="L1" s="133" t="str">
        <f>'[1]KEY MET '!N1</f>
        <v xml:space="preserve"> </v>
      </c>
      <c r="M1" s="11"/>
      <c r="N1" s="117"/>
    </row>
    <row r="2" spans="1:14" ht="18.75" customHeight="1" x14ac:dyDescent="0.25">
      <c r="A2" s="132" t="s">
        <v>86</v>
      </c>
      <c r="B2" s="113"/>
      <c r="C2" s="113"/>
      <c r="D2" s="113" t="str">
        <f>'[1]KEY MET '!C2</f>
        <v xml:space="preserve"> </v>
      </c>
      <c r="E2" s="131"/>
      <c r="F2" s="11"/>
      <c r="G2" s="132" t="s">
        <v>85</v>
      </c>
      <c r="H2" s="113"/>
      <c r="I2" s="113"/>
      <c r="J2" s="113"/>
      <c r="K2" s="113"/>
      <c r="L2" s="131" t="str">
        <f>'[1]KEY MET '!N2</f>
        <v xml:space="preserve"> </v>
      </c>
      <c r="M2" s="11"/>
      <c r="N2" s="45"/>
    </row>
    <row r="3" spans="1:14" ht="18.75" customHeight="1" x14ac:dyDescent="0.25">
      <c r="A3" s="130" t="s">
        <v>84</v>
      </c>
      <c r="B3" s="43"/>
      <c r="C3" s="43"/>
      <c r="D3" s="43" t="str">
        <f>'[1]KEY MET '!C3</f>
        <v xml:space="preserve"> </v>
      </c>
      <c r="E3" s="129"/>
      <c r="F3" s="11"/>
      <c r="G3" s="130" t="s">
        <v>83</v>
      </c>
      <c r="H3" s="43"/>
      <c r="I3" s="43"/>
      <c r="J3" s="43"/>
      <c r="K3" s="43"/>
      <c r="L3" s="129" t="str">
        <f>'[1]KEY MET '!N3</f>
        <v xml:space="preserve"> </v>
      </c>
      <c r="M3" s="11"/>
      <c r="N3" s="59"/>
    </row>
    <row r="4" spans="1:14" ht="18.75" customHeight="1" x14ac:dyDescent="0.2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ht="18.75" customHeight="1" x14ac:dyDescent="0.25">
      <c r="A5" s="127" t="s">
        <v>82</v>
      </c>
      <c r="B5" s="127"/>
      <c r="C5" s="127"/>
      <c r="D5" s="127"/>
      <c r="E5" s="127"/>
      <c r="F5" s="128"/>
      <c r="G5" s="127" t="s">
        <v>81</v>
      </c>
      <c r="H5" s="127"/>
      <c r="I5" s="127" t="s">
        <v>80</v>
      </c>
      <c r="J5" s="127"/>
      <c r="K5" s="11"/>
      <c r="L5" s="11"/>
      <c r="M5" s="11"/>
      <c r="N5" s="13"/>
    </row>
    <row r="6" spans="1:14" ht="18.75" customHeight="1" thickBot="1" x14ac:dyDescent="0.3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3"/>
    </row>
    <row r="7" spans="1:14" ht="18.75" customHeight="1" thickBot="1" x14ac:dyDescent="0.3">
      <c r="A7" s="126"/>
      <c r="B7" s="124" t="s">
        <v>79</v>
      </c>
      <c r="C7" s="125"/>
      <c r="D7" s="125"/>
      <c r="E7" s="124" t="s">
        <v>79</v>
      </c>
      <c r="F7" s="123"/>
      <c r="G7" s="123"/>
      <c r="H7" s="123"/>
      <c r="I7" s="123"/>
      <c r="J7" s="122" t="s">
        <v>78</v>
      </c>
      <c r="K7" s="122"/>
      <c r="L7" s="121" t="s">
        <v>77</v>
      </c>
      <c r="M7" s="11"/>
      <c r="N7" s="13"/>
    </row>
    <row r="8" spans="1:14" ht="18.75" customHeight="1" thickBot="1" x14ac:dyDescent="0.3">
      <c r="A8" s="120" t="s">
        <v>76</v>
      </c>
      <c r="B8" s="109" t="s">
        <v>5</v>
      </c>
      <c r="C8" s="119"/>
      <c r="D8" s="118" t="s">
        <v>75</v>
      </c>
      <c r="E8" s="109" t="s">
        <v>5</v>
      </c>
      <c r="F8" s="108" t="s">
        <v>68</v>
      </c>
      <c r="G8" s="66" t="s">
        <v>74</v>
      </c>
      <c r="H8" s="65"/>
      <c r="I8" s="107" t="e">
        <f>SUM((B8+E8)/2)</f>
        <v>#VALUE!</v>
      </c>
      <c r="J8" s="106" t="e">
        <f>ROUND(((L11*L23)/L22),3)</f>
        <v>#VALUE!</v>
      </c>
      <c r="K8" s="64" t="s">
        <v>26</v>
      </c>
      <c r="L8" s="105" t="e">
        <f>I8+J8</f>
        <v>#VALUE!</v>
      </c>
      <c r="M8" s="11"/>
      <c r="N8" s="117"/>
    </row>
    <row r="9" spans="1:14" ht="18.75" customHeight="1" thickBot="1" x14ac:dyDescent="0.3">
      <c r="A9" s="116" t="s">
        <v>73</v>
      </c>
      <c r="B9" s="41" t="s">
        <v>5</v>
      </c>
      <c r="C9" s="115"/>
      <c r="D9" s="114" t="s">
        <v>72</v>
      </c>
      <c r="E9" s="41" t="s">
        <v>5</v>
      </c>
      <c r="F9" s="108" t="s">
        <v>68</v>
      </c>
      <c r="G9" s="90" t="s">
        <v>71</v>
      </c>
      <c r="H9" s="113"/>
      <c r="I9" s="107" t="e">
        <f>SUM((B9+E9)/2)</f>
        <v>#VALUE!</v>
      </c>
      <c r="J9" s="106" t="e">
        <f>ROUND(((L11*L24)/L22),3)</f>
        <v>#VALUE!</v>
      </c>
      <c r="K9" s="112" t="s">
        <v>26</v>
      </c>
      <c r="L9" s="105" t="e">
        <f>I9+J9</f>
        <v>#VALUE!</v>
      </c>
      <c r="M9" s="11"/>
      <c r="N9" s="45"/>
    </row>
    <row r="10" spans="1:14" ht="18.75" customHeight="1" x14ac:dyDescent="0.25">
      <c r="A10" s="111" t="s">
        <v>70</v>
      </c>
      <c r="B10" s="109" t="s">
        <v>5</v>
      </c>
      <c r="C10" s="86"/>
      <c r="D10" s="110" t="s">
        <v>69</v>
      </c>
      <c r="E10" s="109" t="s">
        <v>5</v>
      </c>
      <c r="F10" s="108" t="s">
        <v>68</v>
      </c>
      <c r="G10" s="13" t="s">
        <v>67</v>
      </c>
      <c r="H10" s="11"/>
      <c r="I10" s="107" t="e">
        <f>SUM((B10+E10)/2)</f>
        <v>#VALUE!</v>
      </c>
      <c r="J10" s="106" t="e">
        <f>ROUND(((L11*L25)/L22),3)</f>
        <v>#VALUE!</v>
      </c>
      <c r="K10" s="49" t="s">
        <v>26</v>
      </c>
      <c r="L10" s="105" t="e">
        <f>I10+J10</f>
        <v>#VALUE!</v>
      </c>
      <c r="M10" s="11"/>
      <c r="N10" s="59"/>
    </row>
    <row r="11" spans="1:14" ht="18.75" customHeight="1" x14ac:dyDescent="0.25">
      <c r="A11" s="67" t="s">
        <v>66</v>
      </c>
      <c r="B11" s="66"/>
      <c r="C11" s="66"/>
      <c r="D11" s="66"/>
      <c r="E11" s="66"/>
      <c r="F11" s="66"/>
      <c r="G11" s="66"/>
      <c r="H11" s="66"/>
      <c r="I11" s="65"/>
      <c r="J11" s="49"/>
      <c r="K11" s="64" t="s">
        <v>26</v>
      </c>
      <c r="L11" s="76" t="e">
        <f>I10-I8</f>
        <v>#VALUE!</v>
      </c>
      <c r="M11" s="13"/>
      <c r="N11" s="13"/>
    </row>
    <row r="12" spans="1:14" ht="18.75" customHeight="1" x14ac:dyDescent="0.25">
      <c r="A12" s="30" t="s">
        <v>65</v>
      </c>
      <c r="B12" s="13"/>
      <c r="C12" s="13"/>
      <c r="D12" s="13"/>
      <c r="E12" s="13"/>
      <c r="F12" s="13"/>
      <c r="G12" s="13"/>
      <c r="H12" s="13"/>
      <c r="I12" s="11"/>
      <c r="J12" s="49"/>
      <c r="K12" s="49" t="s">
        <v>26</v>
      </c>
      <c r="L12" s="68" t="e">
        <f>L10-L8</f>
        <v>#VALUE!</v>
      </c>
      <c r="M12" s="13"/>
      <c r="N12" s="13"/>
    </row>
    <row r="13" spans="1:14" ht="18.75" customHeight="1" x14ac:dyDescent="0.25">
      <c r="A13" s="30" t="s">
        <v>64</v>
      </c>
      <c r="B13" s="13"/>
      <c r="C13" s="13"/>
      <c r="D13" s="13"/>
      <c r="E13" s="13"/>
      <c r="F13" s="13"/>
      <c r="G13" s="13"/>
      <c r="H13" s="13"/>
      <c r="I13" s="11"/>
      <c r="J13" s="49"/>
      <c r="K13" s="49" t="s">
        <v>26</v>
      </c>
      <c r="L13" s="76" t="e">
        <f>SUM((L10+L8)/2)</f>
        <v>#VALUE!</v>
      </c>
      <c r="M13" s="13"/>
      <c r="N13" s="13"/>
    </row>
    <row r="14" spans="1:14" ht="18.75" customHeight="1" x14ac:dyDescent="0.25">
      <c r="A14" s="71" t="s">
        <v>63</v>
      </c>
      <c r="B14" s="15"/>
      <c r="C14" s="15"/>
      <c r="D14" s="15"/>
      <c r="E14" s="15"/>
      <c r="F14" s="15"/>
      <c r="G14" s="15"/>
      <c r="H14" s="15"/>
      <c r="I14" s="43"/>
      <c r="J14" s="74"/>
      <c r="K14" s="74" t="s">
        <v>26</v>
      </c>
      <c r="L14" s="76" t="e">
        <f>L9</f>
        <v>#VALUE!</v>
      </c>
      <c r="M14" s="13"/>
      <c r="N14" s="13"/>
    </row>
    <row r="15" spans="1:14" ht="18.75" customHeight="1" x14ac:dyDescent="0.25">
      <c r="A15" s="30" t="s">
        <v>62</v>
      </c>
      <c r="B15" s="13"/>
      <c r="C15" s="13"/>
      <c r="D15" s="13"/>
      <c r="E15" s="13"/>
      <c r="F15" s="13"/>
      <c r="G15" s="13"/>
      <c r="H15" s="13"/>
      <c r="I15" s="11"/>
      <c r="J15" s="49"/>
      <c r="K15" s="49" t="s">
        <v>26</v>
      </c>
      <c r="L15" s="69" t="e">
        <f>SUM((L13+L14)/2)</f>
        <v>#VALUE!</v>
      </c>
      <c r="M15" s="13"/>
      <c r="N15" s="13"/>
    </row>
    <row r="16" spans="1:14" ht="18.75" customHeight="1" thickBot="1" x14ac:dyDescent="0.3">
      <c r="A16" s="30" t="s">
        <v>61</v>
      </c>
      <c r="B16" s="13"/>
      <c r="C16" s="13"/>
      <c r="D16" s="13"/>
      <c r="E16" s="13"/>
      <c r="F16" s="13"/>
      <c r="G16" s="13"/>
      <c r="H16" s="13"/>
      <c r="I16" s="11"/>
      <c r="J16" s="49"/>
      <c r="K16" s="49" t="s">
        <v>26</v>
      </c>
      <c r="L16" s="105" t="e">
        <f>SUM((L15+L14)/2)</f>
        <v>#VALUE!</v>
      </c>
      <c r="M16" s="13"/>
      <c r="N16" s="13"/>
    </row>
    <row r="17" spans="1:14" ht="18.75" customHeight="1" thickBot="1" x14ac:dyDescent="0.3">
      <c r="A17" s="30" t="s">
        <v>60</v>
      </c>
      <c r="B17" s="13"/>
      <c r="C17" s="13"/>
      <c r="D17" s="13"/>
      <c r="E17" s="13"/>
      <c r="F17" s="13"/>
      <c r="G17" s="13"/>
      <c r="H17" s="13"/>
      <c r="I17" s="11"/>
      <c r="J17" s="104" t="s">
        <v>5</v>
      </c>
      <c r="K17" s="49" t="s">
        <v>26</v>
      </c>
      <c r="L17" s="41" t="s">
        <v>5</v>
      </c>
      <c r="M17" s="13"/>
      <c r="N17" s="13"/>
    </row>
    <row r="18" spans="1:14" ht="18.75" customHeight="1" thickBot="1" x14ac:dyDescent="0.3">
      <c r="A18" s="30"/>
      <c r="B18" s="13"/>
      <c r="C18" s="13"/>
      <c r="D18" s="13"/>
      <c r="E18" s="13"/>
      <c r="F18" s="13"/>
      <c r="G18" s="13"/>
      <c r="H18" s="13" t="s">
        <v>59</v>
      </c>
      <c r="I18" s="11"/>
      <c r="J18" s="103" t="e">
        <f>L16-J17</f>
        <v>#VALUE!</v>
      </c>
      <c r="K18" s="49" t="s">
        <v>26</v>
      </c>
      <c r="L18" s="69" t="e">
        <f>(J18*100)*D22</f>
        <v>#VALUE!</v>
      </c>
      <c r="M18" s="13"/>
      <c r="N18" s="13"/>
    </row>
    <row r="19" spans="1:14" ht="18.75" customHeight="1" x14ac:dyDescent="0.25">
      <c r="A19" s="30"/>
      <c r="B19" s="13"/>
      <c r="C19" s="13"/>
      <c r="D19" s="13"/>
      <c r="E19" s="11"/>
      <c r="F19" s="13"/>
      <c r="G19" s="13"/>
      <c r="H19" s="13"/>
      <c r="I19" s="13"/>
      <c r="J19" s="11" t="s">
        <v>58</v>
      </c>
      <c r="K19" s="13"/>
      <c r="L19" s="68" t="e">
        <f>L17+L18</f>
        <v>#VALUE!</v>
      </c>
      <c r="M19" s="13"/>
      <c r="N19" s="13"/>
    </row>
    <row r="20" spans="1:14" ht="18.75" customHeight="1" x14ac:dyDescent="0.25">
      <c r="A20" s="102" t="s">
        <v>57</v>
      </c>
      <c r="B20" s="90"/>
      <c r="C20" s="90"/>
      <c r="D20" s="66"/>
      <c r="E20" s="90"/>
      <c r="F20" s="90"/>
      <c r="G20" s="90"/>
      <c r="H20" s="90"/>
      <c r="I20" s="90"/>
      <c r="J20" s="90"/>
      <c r="K20" s="90"/>
      <c r="L20" s="101"/>
      <c r="M20" s="13"/>
      <c r="N20" s="45"/>
    </row>
    <row r="21" spans="1:14" ht="18.75" customHeight="1" thickBot="1" x14ac:dyDescent="0.3">
      <c r="A21" s="30" t="s">
        <v>56</v>
      </c>
      <c r="B21" s="13"/>
      <c r="C21" s="49" t="s">
        <v>12</v>
      </c>
      <c r="D21" s="98" t="s">
        <v>5</v>
      </c>
      <c r="E21" s="49"/>
      <c r="F21" s="100"/>
      <c r="G21" s="13"/>
      <c r="H21" s="13"/>
      <c r="I21" s="13"/>
      <c r="J21" s="13"/>
      <c r="K21" s="13"/>
      <c r="L21" s="99"/>
      <c r="M21" s="13"/>
      <c r="N21" s="62"/>
    </row>
    <row r="22" spans="1:14" ht="18.75" customHeight="1" thickBot="1" x14ac:dyDescent="0.3">
      <c r="A22" s="30" t="s">
        <v>55</v>
      </c>
      <c r="B22" s="13"/>
      <c r="C22" s="49" t="s">
        <v>12</v>
      </c>
      <c r="D22" s="98" t="s">
        <v>5</v>
      </c>
      <c r="E22" s="49" t="s">
        <v>35</v>
      </c>
      <c r="F22" s="95" t="str">
        <f>J17</f>
        <v xml:space="preserve"> </v>
      </c>
      <c r="G22" s="13"/>
      <c r="H22" s="92" t="s">
        <v>54</v>
      </c>
      <c r="I22" s="90"/>
      <c r="J22" s="90"/>
      <c r="K22" s="90"/>
      <c r="L22" s="97" t="e">
        <f>D21+L23-L25</f>
        <v>#VALUE!</v>
      </c>
      <c r="M22" s="13"/>
      <c r="N22" s="62"/>
    </row>
    <row r="23" spans="1:14" ht="18.75" customHeight="1" thickBot="1" x14ac:dyDescent="0.3">
      <c r="A23" s="30" t="s">
        <v>53</v>
      </c>
      <c r="B23" s="13"/>
      <c r="C23" s="49" t="s">
        <v>12</v>
      </c>
      <c r="D23" s="96" t="s">
        <v>5</v>
      </c>
      <c r="E23" s="49" t="s">
        <v>35</v>
      </c>
      <c r="F23" s="95" t="str">
        <f>J17</f>
        <v xml:space="preserve"> </v>
      </c>
      <c r="G23" s="13"/>
      <c r="H23" s="94" t="s">
        <v>52</v>
      </c>
      <c r="I23" s="13"/>
      <c r="J23" s="13"/>
      <c r="K23" s="13"/>
      <c r="L23" s="41" t="s">
        <v>5</v>
      </c>
      <c r="M23" s="13"/>
      <c r="N23" s="62"/>
    </row>
    <row r="24" spans="1:14" ht="18.75" customHeight="1" thickBot="1" x14ac:dyDescent="0.3">
      <c r="A24" s="73" t="s">
        <v>51</v>
      </c>
      <c r="B24" s="13"/>
      <c r="C24" s="89" t="s">
        <v>26</v>
      </c>
      <c r="D24" s="88" t="e">
        <f>J17+0.5</f>
        <v>#VALUE!</v>
      </c>
      <c r="E24" s="87" t="s">
        <v>46</v>
      </c>
      <c r="F24" s="93" t="s">
        <v>5</v>
      </c>
      <c r="G24" s="86"/>
      <c r="H24" s="92" t="s">
        <v>50</v>
      </c>
      <c r="I24" s="91"/>
      <c r="J24" s="90"/>
      <c r="K24" s="90"/>
      <c r="L24" s="41" t="s">
        <v>5</v>
      </c>
      <c r="M24" s="13"/>
      <c r="N24" s="62"/>
    </row>
    <row r="25" spans="1:14" ht="18.75" customHeight="1" thickBot="1" x14ac:dyDescent="0.3">
      <c r="A25" s="73" t="s">
        <v>49</v>
      </c>
      <c r="B25" s="13"/>
      <c r="C25" s="89" t="s">
        <v>26</v>
      </c>
      <c r="D25" s="88" t="e">
        <f>J17-0.5</f>
        <v>#VALUE!</v>
      </c>
      <c r="E25" s="87" t="s">
        <v>46</v>
      </c>
      <c r="F25" s="63" t="s">
        <v>5</v>
      </c>
      <c r="G25" s="86"/>
      <c r="H25" s="85" t="s">
        <v>48</v>
      </c>
      <c r="I25" s="84"/>
      <c r="J25" s="15"/>
      <c r="K25" s="15"/>
      <c r="L25" s="29" t="s">
        <v>5</v>
      </c>
      <c r="M25" s="13"/>
      <c r="N25" s="62"/>
    </row>
    <row r="26" spans="1:14" ht="18.75" customHeight="1" thickBot="1" x14ac:dyDescent="0.3">
      <c r="A26" s="75" t="s">
        <v>47</v>
      </c>
      <c r="B26" s="15"/>
      <c r="C26" s="74"/>
      <c r="D26" s="83"/>
      <c r="E26" s="82" t="s">
        <v>46</v>
      </c>
      <c r="F26" s="81" t="e">
        <f>F24-F25</f>
        <v>#VALUE!</v>
      </c>
      <c r="G26" s="80"/>
      <c r="H26" s="80"/>
      <c r="I26" s="79"/>
      <c r="J26" s="15"/>
      <c r="K26" s="15"/>
      <c r="L26" s="78"/>
      <c r="M26" s="13"/>
      <c r="N26" s="59"/>
    </row>
    <row r="27" spans="1:14" ht="18.75" customHeight="1" x14ac:dyDescent="0.25">
      <c r="A27" s="73" t="s">
        <v>45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77"/>
      <c r="M27" s="13"/>
      <c r="N27" s="13"/>
    </row>
    <row r="28" spans="1:14" ht="18.75" customHeight="1" x14ac:dyDescent="0.25">
      <c r="A28" s="30" t="s">
        <v>44</v>
      </c>
      <c r="B28" s="13"/>
      <c r="C28" s="13"/>
      <c r="D28" s="13"/>
      <c r="E28" s="13"/>
      <c r="F28" s="13"/>
      <c r="G28" s="13"/>
      <c r="H28" s="13"/>
      <c r="I28" s="13"/>
      <c r="J28" s="11"/>
      <c r="K28" s="49" t="s">
        <v>26</v>
      </c>
      <c r="L28" s="76" t="e">
        <f>ROUND((((L12*D23*D22*100)/D21)),3)</f>
        <v>#VALUE!</v>
      </c>
      <c r="M28" s="13"/>
      <c r="N28" s="13"/>
    </row>
    <row r="29" spans="1:14" ht="18.75" customHeight="1" x14ac:dyDescent="0.25">
      <c r="A29" s="30" t="s">
        <v>43</v>
      </c>
      <c r="B29" s="13"/>
      <c r="C29" s="13"/>
      <c r="D29" s="13"/>
      <c r="E29" s="13"/>
      <c r="F29" s="13"/>
      <c r="G29" s="13"/>
      <c r="H29" s="13"/>
      <c r="I29" s="13"/>
      <c r="J29" s="11"/>
      <c r="K29" s="49" t="s">
        <v>42</v>
      </c>
      <c r="L29" s="69" t="e">
        <f>ROUND((((L12*L12)*F26*50)/D21),3)</f>
        <v>#VALUE!</v>
      </c>
      <c r="M29" s="13"/>
      <c r="N29" s="13"/>
    </row>
    <row r="30" spans="1:14" ht="18.75" customHeight="1" x14ac:dyDescent="0.25">
      <c r="A30" s="75" t="s">
        <v>41</v>
      </c>
      <c r="B30" s="15"/>
      <c r="C30" s="15"/>
      <c r="D30" s="15"/>
      <c r="E30" s="15"/>
      <c r="F30" s="15"/>
      <c r="G30" s="15"/>
      <c r="H30" s="15"/>
      <c r="I30" s="15"/>
      <c r="J30" s="43" t="s">
        <v>40</v>
      </c>
      <c r="K30" s="74" t="s">
        <v>26</v>
      </c>
      <c r="L30" s="69" t="e">
        <f>L28+L29</f>
        <v>#VALUE!</v>
      </c>
      <c r="M30" s="13"/>
      <c r="N30" s="15"/>
    </row>
    <row r="31" spans="1:14" ht="18.75" customHeight="1" thickBot="1" x14ac:dyDescent="0.3">
      <c r="A31" s="73" t="s">
        <v>39</v>
      </c>
      <c r="B31" s="13"/>
      <c r="C31" s="13"/>
      <c r="D31" s="13"/>
      <c r="E31" s="13"/>
      <c r="F31" s="13"/>
      <c r="G31" s="13"/>
      <c r="H31" s="13"/>
      <c r="I31" s="13"/>
      <c r="J31" s="11"/>
      <c r="K31" s="49"/>
      <c r="L31" s="69"/>
      <c r="M31" s="13"/>
      <c r="N31" s="13"/>
    </row>
    <row r="32" spans="1:14" ht="18.75" customHeight="1" thickBot="1" x14ac:dyDescent="0.3">
      <c r="A32" s="30" t="s">
        <v>38</v>
      </c>
      <c r="B32" s="13"/>
      <c r="C32" s="11" t="s">
        <v>12</v>
      </c>
      <c r="D32" s="72"/>
      <c r="E32" s="11" t="s">
        <v>35</v>
      </c>
      <c r="F32" s="13"/>
      <c r="G32" s="13" t="s">
        <v>37</v>
      </c>
      <c r="H32" s="13"/>
      <c r="I32" s="13"/>
      <c r="J32" s="11"/>
      <c r="K32" s="49"/>
      <c r="L32" s="69"/>
      <c r="M32" s="13"/>
      <c r="N32" s="13"/>
    </row>
    <row r="33" spans="1:14" ht="18.75" customHeight="1" thickBot="1" x14ac:dyDescent="0.3">
      <c r="A33" s="30" t="s">
        <v>36</v>
      </c>
      <c r="B33" s="13"/>
      <c r="C33" s="11" t="s">
        <v>12</v>
      </c>
      <c r="D33" s="72"/>
      <c r="E33" s="11" t="s">
        <v>35</v>
      </c>
      <c r="F33" s="13"/>
      <c r="G33" s="13" t="s">
        <v>34</v>
      </c>
      <c r="H33" s="13"/>
      <c r="I33" s="13"/>
      <c r="J33" s="11"/>
      <c r="K33" s="49"/>
      <c r="L33" s="69"/>
      <c r="M33" s="13"/>
      <c r="N33" s="13"/>
    </row>
    <row r="34" spans="1:14" ht="18.75" customHeight="1" x14ac:dyDescent="0.25">
      <c r="A34" s="71" t="s">
        <v>33</v>
      </c>
      <c r="B34" s="15"/>
      <c r="C34" s="15"/>
      <c r="D34" s="15"/>
      <c r="E34" s="15"/>
      <c r="F34" s="15"/>
      <c r="G34" s="15"/>
      <c r="H34" s="15"/>
      <c r="I34" s="15"/>
      <c r="J34" s="43" t="s">
        <v>32</v>
      </c>
      <c r="K34" s="70"/>
      <c r="L34" s="69">
        <f>ABS(6*(D33-D32)*(F33-F32))</f>
        <v>0</v>
      </c>
      <c r="M34" s="13"/>
      <c r="N34" s="13"/>
    </row>
    <row r="35" spans="1:14" ht="18.75" customHeight="1" x14ac:dyDescent="0.25">
      <c r="A35" s="30" t="s">
        <v>31</v>
      </c>
      <c r="B35" s="13"/>
      <c r="C35" s="13"/>
      <c r="D35" s="13"/>
      <c r="E35" s="13"/>
      <c r="F35" s="13"/>
      <c r="G35" s="13"/>
      <c r="H35" s="13"/>
      <c r="I35" s="13"/>
      <c r="J35" s="49"/>
      <c r="K35" s="49" t="s">
        <v>26</v>
      </c>
      <c r="L35" s="69" t="e">
        <f>L19+L30+L34</f>
        <v>#VALUE!</v>
      </c>
      <c r="M35" s="11"/>
      <c r="N35" s="62"/>
    </row>
    <row r="36" spans="1:14" ht="18.75" customHeight="1" x14ac:dyDescent="0.25">
      <c r="A36" s="30" t="s">
        <v>30</v>
      </c>
      <c r="B36" s="13"/>
      <c r="C36" s="13"/>
      <c r="D36" s="13"/>
      <c r="E36" s="13"/>
      <c r="F36" s="13"/>
      <c r="G36" s="13"/>
      <c r="H36" s="13"/>
      <c r="I36" s="13"/>
      <c r="J36" s="49"/>
      <c r="K36" s="49" t="s">
        <v>26</v>
      </c>
      <c r="L36" s="69" t="e">
        <f>L19+L30</f>
        <v>#VALUE!</v>
      </c>
      <c r="M36" s="11"/>
      <c r="N36" s="62"/>
    </row>
    <row r="37" spans="1:14" ht="18.75" customHeight="1" x14ac:dyDescent="0.25">
      <c r="A37" s="30" t="s">
        <v>29</v>
      </c>
      <c r="B37" s="13"/>
      <c r="C37" s="13"/>
      <c r="D37" s="13"/>
      <c r="E37" s="13"/>
      <c r="F37" s="13"/>
      <c r="G37" s="13"/>
      <c r="H37" s="13"/>
      <c r="I37" s="13"/>
      <c r="J37" s="49"/>
      <c r="K37" s="49" t="s">
        <v>26</v>
      </c>
      <c r="L37" s="69" t="e">
        <f>ROUND(((L36*L43)/1.025),3)</f>
        <v>#VALUE!</v>
      </c>
      <c r="M37" s="11"/>
      <c r="N37" s="62"/>
    </row>
    <row r="38" spans="1:14" ht="18.75" customHeight="1" x14ac:dyDescent="0.25">
      <c r="A38" s="30"/>
      <c r="B38" s="13"/>
      <c r="C38" s="13"/>
      <c r="D38" s="13"/>
      <c r="E38" s="13"/>
      <c r="F38" s="13" t="s">
        <v>28</v>
      </c>
      <c r="G38" s="13"/>
      <c r="H38" s="13"/>
      <c r="I38" s="13"/>
      <c r="J38" s="49"/>
      <c r="K38" s="49" t="s">
        <v>26</v>
      </c>
      <c r="L38" s="69">
        <f>D53</f>
        <v>0</v>
      </c>
      <c r="M38" s="11"/>
      <c r="N38" s="62"/>
    </row>
    <row r="39" spans="1:14" ht="18.75" customHeight="1" thickBot="1" x14ac:dyDescent="0.3">
      <c r="A39" s="30"/>
      <c r="B39" s="13"/>
      <c r="C39" s="13"/>
      <c r="D39" s="13"/>
      <c r="E39" s="13"/>
      <c r="F39" s="13" t="s">
        <v>27</v>
      </c>
      <c r="G39" s="13"/>
      <c r="H39" s="13"/>
      <c r="I39" s="13"/>
      <c r="J39" s="49"/>
      <c r="K39" s="49" t="s">
        <v>26</v>
      </c>
      <c r="L39" s="68" t="e">
        <f>L37-L38</f>
        <v>#VALUE!</v>
      </c>
      <c r="M39" s="11"/>
      <c r="N39" s="62"/>
    </row>
    <row r="40" spans="1:14" ht="18.75" customHeight="1" thickBot="1" x14ac:dyDescent="0.3">
      <c r="A40" s="67" t="s">
        <v>25</v>
      </c>
      <c r="B40" s="66"/>
      <c r="C40" s="66"/>
      <c r="D40" s="66" t="s">
        <v>24</v>
      </c>
      <c r="E40" s="66"/>
      <c r="F40" s="66"/>
      <c r="G40" s="66"/>
      <c r="H40" s="66" t="s">
        <v>23</v>
      </c>
      <c r="I40" s="66"/>
      <c r="J40" s="65"/>
      <c r="K40" s="64" t="s">
        <v>12</v>
      </c>
      <c r="L40" s="63" t="s">
        <v>5</v>
      </c>
      <c r="M40" s="11"/>
      <c r="N40" s="62"/>
    </row>
    <row r="41" spans="1:14" ht="18.75" customHeight="1" thickBot="1" x14ac:dyDescent="0.3">
      <c r="A41" s="30" t="s">
        <v>22</v>
      </c>
      <c r="B41" s="13"/>
      <c r="C41" s="13"/>
      <c r="D41" s="13" t="s">
        <v>21</v>
      </c>
      <c r="E41" s="61"/>
      <c r="F41" s="13"/>
      <c r="G41" s="13"/>
      <c r="H41" s="13" t="s">
        <v>20</v>
      </c>
      <c r="I41" s="13"/>
      <c r="J41" s="11"/>
      <c r="K41" s="49" t="s">
        <v>12</v>
      </c>
      <c r="L41" s="60" t="e">
        <f>L39-L42</f>
        <v>#VALUE!</v>
      </c>
      <c r="M41" s="11"/>
      <c r="N41" s="59"/>
    </row>
    <row r="42" spans="1:14" ht="18.75" customHeight="1" thickBot="1" x14ac:dyDescent="0.3">
      <c r="A42" s="30" t="s">
        <v>19</v>
      </c>
      <c r="B42" s="13"/>
      <c r="C42" s="13"/>
      <c r="D42" s="13"/>
      <c r="E42" s="13"/>
      <c r="F42" s="13"/>
      <c r="G42" s="13"/>
      <c r="H42" s="13" t="s">
        <v>18</v>
      </c>
      <c r="I42" s="13"/>
      <c r="J42" s="11"/>
      <c r="K42" s="49" t="s">
        <v>12</v>
      </c>
      <c r="L42" s="41" t="s">
        <v>5</v>
      </c>
      <c r="M42" s="11"/>
      <c r="N42" s="13"/>
    </row>
    <row r="43" spans="1:14" ht="18.75" customHeight="1" thickBot="1" x14ac:dyDescent="0.3">
      <c r="A43" s="30" t="s">
        <v>17</v>
      </c>
      <c r="B43" s="13"/>
      <c r="C43" s="13"/>
      <c r="D43" s="58"/>
      <c r="E43" s="57"/>
      <c r="F43" s="57"/>
      <c r="G43" s="56"/>
      <c r="H43" s="13" t="s">
        <v>16</v>
      </c>
      <c r="I43" s="13"/>
      <c r="J43" s="11"/>
      <c r="K43" s="49" t="s">
        <v>12</v>
      </c>
      <c r="L43" s="55" t="s">
        <v>5</v>
      </c>
      <c r="M43" s="11"/>
      <c r="N43" s="13"/>
    </row>
    <row r="44" spans="1:14" ht="18.75" customHeight="1" thickBot="1" x14ac:dyDescent="0.3">
      <c r="A44" s="30" t="s">
        <v>15</v>
      </c>
      <c r="B44" s="13"/>
      <c r="C44" s="13"/>
      <c r="D44" s="54"/>
      <c r="E44" s="53"/>
      <c r="F44" s="53"/>
      <c r="G44" s="52"/>
      <c r="H44" s="13" t="s">
        <v>14</v>
      </c>
      <c r="I44" s="13"/>
      <c r="J44" s="11"/>
      <c r="K44" s="49" t="s">
        <v>12</v>
      </c>
      <c r="L44" s="51"/>
      <c r="M44" s="11"/>
      <c r="N44" s="13"/>
    </row>
    <row r="45" spans="1:14" ht="18.75" customHeight="1" x14ac:dyDescent="0.25">
      <c r="A45" s="30"/>
      <c r="B45" s="13"/>
      <c r="C45" s="13"/>
      <c r="D45" s="13"/>
      <c r="E45" s="13"/>
      <c r="F45" s="13"/>
      <c r="G45" s="13"/>
      <c r="H45" s="13" t="s">
        <v>13</v>
      </c>
      <c r="I45" s="13"/>
      <c r="J45" s="11"/>
      <c r="K45" s="49" t="s">
        <v>12</v>
      </c>
      <c r="L45" s="50" t="e">
        <f>L39</f>
        <v>#VALUE!</v>
      </c>
      <c r="M45" s="11"/>
      <c r="N45" s="13"/>
    </row>
    <row r="46" spans="1:14" ht="18.75" customHeight="1" thickBot="1" x14ac:dyDescent="0.3">
      <c r="A46" s="30" t="s">
        <v>11</v>
      </c>
      <c r="B46" s="13"/>
      <c r="C46" s="13"/>
      <c r="D46" s="13"/>
      <c r="E46" s="13"/>
      <c r="F46" s="13"/>
      <c r="G46" s="13"/>
      <c r="H46" s="13"/>
      <c r="I46" s="13"/>
      <c r="J46" s="11"/>
      <c r="K46" s="49"/>
      <c r="L46" s="48"/>
      <c r="M46" s="11"/>
      <c r="N46" s="13"/>
    </row>
    <row r="47" spans="1:14" ht="18.75" customHeight="1" thickBot="1" x14ac:dyDescent="0.3">
      <c r="A47" s="30" t="s">
        <v>10</v>
      </c>
      <c r="B47" s="13"/>
      <c r="C47" s="13"/>
      <c r="D47" s="47" t="s">
        <v>5</v>
      </c>
      <c r="E47" s="13"/>
      <c r="F47" s="13"/>
      <c r="G47" s="46" t="s">
        <v>9</v>
      </c>
      <c r="H47" s="45"/>
      <c r="I47" s="44"/>
      <c r="J47" s="43"/>
      <c r="K47" s="11"/>
      <c r="L47" s="42"/>
      <c r="M47" s="11"/>
      <c r="N47" s="13"/>
    </row>
    <row r="48" spans="1:14" ht="18.75" customHeight="1" thickBot="1" x14ac:dyDescent="0.3">
      <c r="A48" s="30" t="s">
        <v>8</v>
      </c>
      <c r="B48" s="13"/>
      <c r="C48" s="13"/>
      <c r="D48" s="41" t="s">
        <v>5</v>
      </c>
      <c r="E48" s="13"/>
      <c r="F48" s="13"/>
      <c r="G48" s="40"/>
      <c r="H48" s="37"/>
      <c r="I48" s="37"/>
      <c r="J48" s="36"/>
      <c r="K48" s="39"/>
      <c r="L48" s="38"/>
      <c r="M48" s="11"/>
      <c r="N48" s="13"/>
    </row>
    <row r="49" spans="1:14" ht="18.75" customHeight="1" thickBot="1" x14ac:dyDescent="0.3">
      <c r="A49" s="30" t="s">
        <v>7</v>
      </c>
      <c r="B49" s="13"/>
      <c r="C49" s="13"/>
      <c r="D49" s="29" t="s">
        <v>5</v>
      </c>
      <c r="E49" s="13"/>
      <c r="F49" s="13"/>
      <c r="G49" s="33"/>
      <c r="H49" s="27"/>
      <c r="I49" s="27"/>
      <c r="J49" s="26"/>
      <c r="K49" s="35"/>
      <c r="L49" s="31"/>
      <c r="M49" s="13"/>
      <c r="N49" s="13"/>
    </row>
    <row r="50" spans="1:14" ht="18.75" customHeight="1" thickBot="1" x14ac:dyDescent="0.3">
      <c r="A50" s="30" t="s">
        <v>6</v>
      </c>
      <c r="B50" s="13"/>
      <c r="C50" s="13"/>
      <c r="D50" s="29" t="s">
        <v>5</v>
      </c>
      <c r="E50" s="13"/>
      <c r="F50" s="13"/>
      <c r="G50" s="33"/>
      <c r="H50" s="37"/>
      <c r="I50" s="37"/>
      <c r="J50" s="36"/>
      <c r="K50" s="35"/>
      <c r="L50" s="34"/>
      <c r="M50" s="13"/>
      <c r="N50" s="13"/>
    </row>
    <row r="51" spans="1:14" ht="18.75" customHeight="1" thickBot="1" x14ac:dyDescent="0.3">
      <c r="A51" s="30" t="s">
        <v>4</v>
      </c>
      <c r="B51" s="13"/>
      <c r="C51" s="13"/>
      <c r="D51" s="29"/>
      <c r="E51" s="13"/>
      <c r="F51" s="13"/>
      <c r="G51" s="33"/>
      <c r="H51" s="27"/>
      <c r="I51" s="27"/>
      <c r="J51" s="26"/>
      <c r="K51" s="32"/>
      <c r="L51" s="31"/>
      <c r="M51" s="13"/>
      <c r="N51" s="13"/>
    </row>
    <row r="52" spans="1:14" ht="18.75" customHeight="1" thickBot="1" x14ac:dyDescent="0.3">
      <c r="A52" s="30" t="s">
        <v>3</v>
      </c>
      <c r="B52" s="13"/>
      <c r="C52" s="13"/>
      <c r="D52" s="29"/>
      <c r="E52" s="13"/>
      <c r="F52" s="13"/>
      <c r="G52" s="28"/>
      <c r="H52" s="27"/>
      <c r="I52" s="27"/>
      <c r="J52" s="26"/>
      <c r="K52" s="25"/>
      <c r="L52" s="24"/>
      <c r="M52" s="13"/>
      <c r="N52" s="13"/>
    </row>
    <row r="53" spans="1:14" ht="18.75" customHeight="1" thickBot="1" x14ac:dyDescent="0.3">
      <c r="A53" s="23" t="s">
        <v>2</v>
      </c>
      <c r="B53" s="20"/>
      <c r="C53" s="20"/>
      <c r="D53" s="22">
        <f>SUM(D47:D52)</f>
        <v>0</v>
      </c>
      <c r="E53" s="21"/>
      <c r="F53" s="20"/>
      <c r="G53" s="19"/>
      <c r="H53" s="18"/>
      <c r="I53" s="18"/>
      <c r="J53" s="17"/>
      <c r="K53" s="17"/>
      <c r="L53" s="16"/>
      <c r="M53" s="13"/>
      <c r="N53" s="13"/>
    </row>
    <row r="54" spans="1:14" ht="18.75" customHeight="1" x14ac:dyDescent="0.25">
      <c r="A54" s="11"/>
      <c r="B54" s="13"/>
      <c r="C54" s="11"/>
      <c r="D54" s="13"/>
      <c r="E54" s="13"/>
      <c r="F54" s="13"/>
      <c r="G54" s="13"/>
      <c r="H54" s="13"/>
      <c r="I54" s="13"/>
      <c r="J54" s="13"/>
      <c r="K54" s="13"/>
      <c r="L54" s="13"/>
      <c r="M54" s="11"/>
      <c r="N54" s="13"/>
    </row>
    <row r="55" spans="1:14" ht="18.75" customHeight="1" x14ac:dyDescent="0.25">
      <c r="A55" s="11"/>
      <c r="B55" s="13"/>
      <c r="C55" s="11"/>
      <c r="D55" s="13"/>
      <c r="E55" s="13"/>
      <c r="F55" s="13"/>
      <c r="G55" s="13"/>
      <c r="H55" s="13"/>
      <c r="I55" s="13"/>
      <c r="J55" s="13"/>
      <c r="K55" s="13"/>
      <c r="L55" s="13"/>
      <c r="M55" s="11"/>
      <c r="N55" s="13"/>
    </row>
    <row r="56" spans="1:14" ht="18.75" customHeight="1" x14ac:dyDescent="0.25">
      <c r="A56" s="15"/>
      <c r="B56" s="15"/>
      <c r="C56" s="15"/>
      <c r="D56" s="13"/>
      <c r="E56" s="13"/>
      <c r="F56" s="13"/>
      <c r="G56" s="13"/>
      <c r="H56" s="13"/>
      <c r="I56" s="13"/>
      <c r="J56" s="13"/>
      <c r="K56" s="15"/>
      <c r="L56" s="15"/>
      <c r="M56" s="11"/>
      <c r="N56" s="13"/>
    </row>
    <row r="57" spans="1:14" ht="18.75" customHeight="1" x14ac:dyDescent="0.25">
      <c r="A57" s="11" t="s">
        <v>1</v>
      </c>
      <c r="B57" s="13"/>
      <c r="C57" s="13"/>
      <c r="D57" s="13"/>
      <c r="E57" s="13"/>
      <c r="F57" s="13"/>
      <c r="G57" s="13"/>
      <c r="H57" s="13"/>
      <c r="I57" s="13"/>
      <c r="J57" s="13"/>
      <c r="K57" s="11" t="s">
        <v>0</v>
      </c>
      <c r="L57" s="13"/>
      <c r="N57" s="14"/>
    </row>
    <row r="58" spans="1:14" ht="18.75" customHeight="1" x14ac:dyDescent="0.2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N58" s="10"/>
    </row>
    <row r="59" spans="1:14" ht="18.75" customHeight="1" x14ac:dyDescent="0.2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N59" s="12"/>
    </row>
    <row r="60" spans="1:14" ht="18.75" customHeight="1" x14ac:dyDescent="0.2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</row>
    <row r="61" spans="1:14" ht="18.75" customHeight="1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</row>
    <row r="66" spans="1:19" ht="18.75" customHeight="1" x14ac:dyDescent="0.2">
      <c r="M66" s="1"/>
    </row>
    <row r="67" spans="1:19" ht="18.75" customHeight="1" x14ac:dyDescent="0.3">
      <c r="A67" s="5"/>
      <c r="M67" s="1"/>
    </row>
    <row r="69" spans="1:19" ht="18.75" customHeight="1" x14ac:dyDescent="0.2">
      <c r="A69" s="1"/>
    </row>
    <row r="71" spans="1:19" ht="18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9" ht="18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6" spans="1:19" s="10" customFormat="1" ht="18.75" customHeight="1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8" spans="1:19" s="10" customFormat="1" ht="18.75" customHeight="1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80" spans="1:19" s="10" customFormat="1" ht="18.75" customHeight="1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2" spans="1:19" s="10" customFormat="1" ht="18.75" customHeight="1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90" spans="1:19" ht="18.75" customHeight="1" x14ac:dyDescent="0.2">
      <c r="M90" s="1"/>
    </row>
    <row r="91" spans="1:19" ht="18.75" customHeight="1" x14ac:dyDescent="0.2">
      <c r="M91" s="1"/>
    </row>
    <row r="92" spans="1:19" ht="18.75" customHeight="1" x14ac:dyDescent="0.2">
      <c r="A92" s="1"/>
      <c r="B92" s="1"/>
      <c r="C92" s="1"/>
    </row>
    <row r="95" spans="1:19" ht="18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9" ht="18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111" spans="13:14" ht="18.75" customHeight="1" x14ac:dyDescent="0.2">
      <c r="M111" s="1"/>
      <c r="N111" s="9"/>
    </row>
    <row r="112" spans="13:14" ht="18.75" customHeight="1" x14ac:dyDescent="0.2">
      <c r="M112" s="1"/>
      <c r="N112" s="8"/>
    </row>
    <row r="113" spans="1:14" ht="18.75" customHeight="1" x14ac:dyDescent="0.2">
      <c r="M113" s="1"/>
      <c r="N113" s="7"/>
    </row>
    <row r="116" spans="1:14" ht="18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4" ht="18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4" ht="18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21" spans="1:14" ht="18.75" customHeight="1" x14ac:dyDescent="0.3">
      <c r="A121" s="5"/>
    </row>
    <row r="122" spans="1:14" ht="18.75" customHeight="1" x14ac:dyDescent="0.2">
      <c r="M122" s="1"/>
    </row>
    <row r="123" spans="1:14" ht="18.75" customHeight="1" x14ac:dyDescent="0.2">
      <c r="L123" s="6"/>
    </row>
    <row r="126" spans="1:14" ht="18.75" customHeight="1" x14ac:dyDescent="0.2">
      <c r="C126" s="4"/>
      <c r="J126" s="4"/>
    </row>
    <row r="127" spans="1:14" ht="18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51" spans="1:13" ht="18.75" customHeight="1" x14ac:dyDescent="0.2">
      <c r="M151" s="1"/>
    </row>
    <row r="152" spans="1:13" ht="18.75" customHeight="1" x14ac:dyDescent="0.2">
      <c r="D152" s="1"/>
    </row>
    <row r="154" spans="1:13" ht="18.75" customHeight="1" x14ac:dyDescent="0.3">
      <c r="A154" s="5"/>
    </row>
    <row r="155" spans="1:13" ht="18.75" customHeight="1" x14ac:dyDescent="0.2">
      <c r="C155" s="4"/>
      <c r="J155" s="4"/>
    </row>
    <row r="156" spans="1:13" ht="18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8" spans="1:13" ht="18.75" customHeight="1" x14ac:dyDescent="0.2">
      <c r="D158" s="2"/>
      <c r="F158" s="2"/>
    </row>
    <row r="160" spans="1:13" ht="18.75" customHeight="1" x14ac:dyDescent="0.2">
      <c r="B160" s="3"/>
      <c r="D160" s="2"/>
      <c r="F160" s="2"/>
    </row>
    <row r="168" spans="4:4" ht="18.75" customHeight="1" x14ac:dyDescent="0.2">
      <c r="D168" s="1"/>
    </row>
  </sheetData>
  <pageMargins left="0.25" right="0.1" top="0" bottom="0.1" header="0.5" footer="0.5"/>
  <pageSetup scale="75" orientation="portrait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BD41-79CB-49FA-BD8A-9C74BA3AB812}">
  <dimension ref="A1:S169"/>
  <sheetViews>
    <sheetView tabSelected="1" zoomScale="75" zoomScaleNormal="75" workbookViewId="0">
      <selection activeCell="E11" sqref="E11"/>
    </sheetView>
  </sheetViews>
  <sheetFormatPr defaultRowHeight="18.75" customHeight="1" x14ac:dyDescent="0.2"/>
  <cols>
    <col min="1" max="1" width="21.7109375" customWidth="1"/>
    <col min="2" max="2" width="10.42578125" customWidth="1"/>
    <col min="3" max="3" width="2.5703125" customWidth="1"/>
    <col min="4" max="4" width="21.7109375" customWidth="1"/>
    <col min="5" max="5" width="14" customWidth="1"/>
    <col min="6" max="6" width="12.140625" customWidth="1"/>
    <col min="7" max="7" width="7.140625" customWidth="1"/>
    <col min="8" max="8" width="7.7109375" customWidth="1"/>
    <col min="9" max="9" width="14.42578125" customWidth="1"/>
    <col min="10" max="10" width="21.7109375" customWidth="1"/>
    <col min="11" max="11" width="3.140625" customWidth="1"/>
    <col min="12" max="12" width="21.7109375" customWidth="1"/>
    <col min="14" max="14" width="9.140625" hidden="1" customWidth="1"/>
  </cols>
  <sheetData>
    <row r="1" spans="1:14" ht="18.75" customHeight="1" x14ac:dyDescent="0.25">
      <c r="A1" s="134" t="s">
        <v>88</v>
      </c>
      <c r="B1" s="65" t="str">
        <f>'[1]KEY MET '!C1</f>
        <v xml:space="preserve"> </v>
      </c>
      <c r="C1" s="65"/>
      <c r="D1" s="65"/>
      <c r="E1" s="133"/>
      <c r="F1" s="11"/>
      <c r="G1" s="134" t="s">
        <v>87</v>
      </c>
      <c r="H1" s="65"/>
      <c r="I1" s="65"/>
      <c r="J1" s="65"/>
      <c r="K1" s="65"/>
      <c r="L1" s="133" t="str">
        <f>'[1]KEY MET '!N1</f>
        <v xml:space="preserve"> </v>
      </c>
      <c r="M1" s="11"/>
      <c r="N1" s="117"/>
    </row>
    <row r="2" spans="1:14" ht="18.75" customHeight="1" x14ac:dyDescent="0.25">
      <c r="A2" s="132" t="s">
        <v>86</v>
      </c>
      <c r="B2" s="113" t="str">
        <f>'[1]KEY MET '!C2</f>
        <v xml:space="preserve"> </v>
      </c>
      <c r="C2" s="113"/>
      <c r="D2" s="113"/>
      <c r="E2" s="131"/>
      <c r="F2" s="11"/>
      <c r="G2" s="132" t="s">
        <v>85</v>
      </c>
      <c r="H2" s="113"/>
      <c r="I2" s="113"/>
      <c r="J2" s="113"/>
      <c r="K2" s="113"/>
      <c r="L2" s="131" t="str">
        <f>'[1]KEY MET '!N2</f>
        <v xml:space="preserve"> </v>
      </c>
      <c r="M2" s="11"/>
      <c r="N2" s="45"/>
    </row>
    <row r="3" spans="1:14" ht="18.75" customHeight="1" x14ac:dyDescent="0.25">
      <c r="A3" s="130" t="s">
        <v>84</v>
      </c>
      <c r="B3" s="43" t="str">
        <f>'[1]KEY MET '!C3</f>
        <v xml:space="preserve"> </v>
      </c>
      <c r="C3" s="43"/>
      <c r="D3" s="43"/>
      <c r="E3" s="129"/>
      <c r="F3" s="11"/>
      <c r="G3" s="130" t="s">
        <v>83</v>
      </c>
      <c r="H3" s="43"/>
      <c r="I3" s="43"/>
      <c r="J3" s="43"/>
      <c r="K3" s="43"/>
      <c r="L3" s="129" t="str">
        <f>'[1]KEY MET '!N3</f>
        <v xml:space="preserve"> </v>
      </c>
      <c r="M3" s="11"/>
      <c r="N3" s="59"/>
    </row>
    <row r="4" spans="1:14" ht="18.75" customHeight="1" x14ac:dyDescent="0.2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ht="18.75" customHeight="1" x14ac:dyDescent="0.25">
      <c r="A5" s="127" t="s">
        <v>91</v>
      </c>
      <c r="B5" s="127"/>
      <c r="C5" s="127"/>
      <c r="D5" s="127"/>
      <c r="E5" s="127"/>
      <c r="F5" s="128"/>
      <c r="G5" s="127" t="s">
        <v>81</v>
      </c>
      <c r="H5" s="127"/>
      <c r="I5" s="127" t="s">
        <v>80</v>
      </c>
      <c r="J5" s="127"/>
      <c r="K5" s="11"/>
      <c r="L5" s="11"/>
      <c r="M5" s="11"/>
      <c r="N5" s="13"/>
    </row>
    <row r="6" spans="1:14" ht="18.75" customHeight="1" thickBot="1" x14ac:dyDescent="0.3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3"/>
    </row>
    <row r="7" spans="1:14" ht="18.75" customHeight="1" thickBot="1" x14ac:dyDescent="0.3">
      <c r="A7" s="126"/>
      <c r="B7" s="124" t="s">
        <v>79</v>
      </c>
      <c r="C7" s="125"/>
      <c r="D7" s="125"/>
      <c r="E7" s="124" t="s">
        <v>79</v>
      </c>
      <c r="F7" s="123"/>
      <c r="G7" s="123"/>
      <c r="H7" s="123"/>
      <c r="I7" s="123"/>
      <c r="J7" s="148" t="s">
        <v>78</v>
      </c>
      <c r="K7" s="121"/>
      <c r="L7" s="147" t="s">
        <v>77</v>
      </c>
      <c r="M7" s="11"/>
      <c r="N7" s="13"/>
    </row>
    <row r="8" spans="1:14" ht="18.75" customHeight="1" thickBot="1" x14ac:dyDescent="0.3">
      <c r="A8" s="120" t="s">
        <v>76</v>
      </c>
      <c r="B8" s="109">
        <v>4.51</v>
      </c>
      <c r="C8" s="118" t="s">
        <v>75</v>
      </c>
      <c r="D8" s="118"/>
      <c r="E8" s="109">
        <v>4.51</v>
      </c>
      <c r="F8" s="108" t="s">
        <v>68</v>
      </c>
      <c r="G8" s="66" t="s">
        <v>74</v>
      </c>
      <c r="H8" s="65"/>
      <c r="I8" s="107">
        <f>SUM((B8+E8)/2)</f>
        <v>4.51</v>
      </c>
      <c r="J8" s="106" t="e">
        <f>ROUND(((L11*L23)/L22),3)</f>
        <v>#VALUE!</v>
      </c>
      <c r="K8" s="64" t="s">
        <v>26</v>
      </c>
      <c r="L8" s="105" t="e">
        <f>I8+J8</f>
        <v>#VALUE!</v>
      </c>
      <c r="M8" s="11"/>
      <c r="N8" s="117"/>
    </row>
    <row r="9" spans="1:14" ht="18.75" customHeight="1" thickBot="1" x14ac:dyDescent="0.3">
      <c r="A9" s="116" t="s">
        <v>73</v>
      </c>
      <c r="B9" s="41">
        <v>5.6</v>
      </c>
      <c r="C9" s="114" t="s">
        <v>72</v>
      </c>
      <c r="D9" s="114"/>
      <c r="E9" s="41">
        <v>5.79</v>
      </c>
      <c r="F9" s="108" t="s">
        <v>68</v>
      </c>
      <c r="G9" s="90" t="s">
        <v>71</v>
      </c>
      <c r="H9" s="113"/>
      <c r="I9" s="107">
        <f>SUM((B9+E9)/2)</f>
        <v>5.6950000000000003</v>
      </c>
      <c r="J9" s="106" t="e">
        <f>ROUND(((L11*L24)/L22),3)</f>
        <v>#VALUE!</v>
      </c>
      <c r="K9" s="112" t="s">
        <v>26</v>
      </c>
      <c r="L9" s="105" t="e">
        <f>I9+J9</f>
        <v>#VALUE!</v>
      </c>
      <c r="M9" s="11"/>
      <c r="N9" s="45"/>
    </row>
    <row r="10" spans="1:14" ht="18.75" customHeight="1" thickBot="1" x14ac:dyDescent="0.3">
      <c r="A10" s="111" t="s">
        <v>70</v>
      </c>
      <c r="B10" s="29">
        <v>7.07</v>
      </c>
      <c r="C10" s="110" t="s">
        <v>69</v>
      </c>
      <c r="D10" s="110"/>
      <c r="E10" s="29">
        <v>7.07</v>
      </c>
      <c r="F10" s="108" t="s">
        <v>68</v>
      </c>
      <c r="G10" s="13" t="s">
        <v>67</v>
      </c>
      <c r="H10" s="11"/>
      <c r="I10" s="107">
        <f>SUM((B10+E10)/2)</f>
        <v>7.07</v>
      </c>
      <c r="J10" s="106" t="e">
        <f>ROUND(((L11*L25)/L22),3)</f>
        <v>#VALUE!</v>
      </c>
      <c r="K10" s="49" t="s">
        <v>26</v>
      </c>
      <c r="L10" s="105" t="e">
        <f>I10+J10</f>
        <v>#VALUE!</v>
      </c>
      <c r="M10" s="11"/>
      <c r="N10" s="59"/>
    </row>
    <row r="11" spans="1:14" ht="18.75" customHeight="1" x14ac:dyDescent="0.25">
      <c r="A11" s="67" t="s">
        <v>66</v>
      </c>
      <c r="B11" s="13"/>
      <c r="C11" s="66"/>
      <c r="D11" s="66"/>
      <c r="E11" s="13"/>
      <c r="F11" s="66"/>
      <c r="G11" s="66"/>
      <c r="H11" s="66"/>
      <c r="I11" s="65"/>
      <c r="J11" s="49"/>
      <c r="K11" s="64" t="s">
        <v>26</v>
      </c>
      <c r="L11" s="76">
        <f>I10-I8</f>
        <v>2.5600000000000005</v>
      </c>
      <c r="M11" s="13"/>
      <c r="N11" s="13"/>
    </row>
    <row r="12" spans="1:14" ht="18.75" customHeight="1" x14ac:dyDescent="0.25">
      <c r="A12" s="30" t="s">
        <v>65</v>
      </c>
      <c r="B12" s="13"/>
      <c r="C12" s="13"/>
      <c r="D12" s="13"/>
      <c r="E12" s="13"/>
      <c r="F12" s="13"/>
      <c r="G12" s="13"/>
      <c r="H12" s="13"/>
      <c r="I12" s="11"/>
      <c r="J12" s="49"/>
      <c r="K12" s="49" t="s">
        <v>26</v>
      </c>
      <c r="L12" s="68" t="e">
        <f>L10-L8</f>
        <v>#VALUE!</v>
      </c>
      <c r="M12" s="13"/>
      <c r="N12" s="13"/>
    </row>
    <row r="13" spans="1:14" ht="18.75" customHeight="1" x14ac:dyDescent="0.25">
      <c r="A13" s="30" t="s">
        <v>64</v>
      </c>
      <c r="B13" s="13"/>
      <c r="C13" s="13"/>
      <c r="D13" s="13"/>
      <c r="E13" s="13"/>
      <c r="F13" s="13"/>
      <c r="G13" s="13"/>
      <c r="H13" s="13"/>
      <c r="I13" s="11"/>
      <c r="J13" s="49"/>
      <c r="K13" s="49" t="s">
        <v>26</v>
      </c>
      <c r="L13" s="76" t="e">
        <f>SUM((L10+L8)/2)</f>
        <v>#VALUE!</v>
      </c>
      <c r="M13" s="13"/>
      <c r="N13" s="13"/>
    </row>
    <row r="14" spans="1:14" ht="18.75" customHeight="1" x14ac:dyDescent="0.25">
      <c r="A14" s="71" t="s">
        <v>63</v>
      </c>
      <c r="B14" s="15"/>
      <c r="C14" s="15"/>
      <c r="D14" s="15"/>
      <c r="E14" s="15"/>
      <c r="F14" s="15"/>
      <c r="G14" s="15"/>
      <c r="H14" s="15"/>
      <c r="I14" s="43"/>
      <c r="J14" s="74"/>
      <c r="K14" s="74" t="s">
        <v>26</v>
      </c>
      <c r="L14" s="76" t="e">
        <f>L9</f>
        <v>#VALUE!</v>
      </c>
      <c r="M14" s="13"/>
      <c r="N14" s="13"/>
    </row>
    <row r="15" spans="1:14" ht="18.75" customHeight="1" x14ac:dyDescent="0.25">
      <c r="A15" s="30" t="s">
        <v>62</v>
      </c>
      <c r="B15" s="13"/>
      <c r="C15" s="13"/>
      <c r="D15" s="13"/>
      <c r="E15" s="13"/>
      <c r="F15" s="13"/>
      <c r="G15" s="13"/>
      <c r="H15" s="13"/>
      <c r="I15" s="11"/>
      <c r="J15" s="49"/>
      <c r="K15" s="49" t="s">
        <v>26</v>
      </c>
      <c r="L15" s="69" t="e">
        <f>SUM((L13+L14)/2)</f>
        <v>#VALUE!</v>
      </c>
      <c r="M15" s="13"/>
      <c r="N15" s="13"/>
    </row>
    <row r="16" spans="1:14" ht="18.75" customHeight="1" thickBot="1" x14ac:dyDescent="0.3">
      <c r="A16" s="30" t="s">
        <v>61</v>
      </c>
      <c r="B16" s="13"/>
      <c r="C16" s="13"/>
      <c r="D16" s="13"/>
      <c r="E16" s="13"/>
      <c r="F16" s="13"/>
      <c r="G16" s="13"/>
      <c r="H16" s="13"/>
      <c r="I16" s="11"/>
      <c r="J16" s="49"/>
      <c r="K16" s="49" t="s">
        <v>26</v>
      </c>
      <c r="L16" s="105" t="e">
        <f>SUM((L15+L14)/2)</f>
        <v>#VALUE!</v>
      </c>
      <c r="M16" s="13"/>
      <c r="N16" s="13"/>
    </row>
    <row r="17" spans="1:14" ht="18.75" customHeight="1" thickBot="1" x14ac:dyDescent="0.3">
      <c r="A17" s="30" t="s">
        <v>60</v>
      </c>
      <c r="B17" s="13"/>
      <c r="C17" s="13"/>
      <c r="D17" s="13"/>
      <c r="E17" s="13"/>
      <c r="F17" s="13"/>
      <c r="G17" s="13"/>
      <c r="H17" s="13"/>
      <c r="I17" s="11"/>
      <c r="J17" s="93" t="s">
        <v>5</v>
      </c>
      <c r="K17" s="49" t="s">
        <v>26</v>
      </c>
      <c r="L17" s="41" t="s">
        <v>5</v>
      </c>
      <c r="M17" s="13"/>
      <c r="N17" s="13"/>
    </row>
    <row r="18" spans="1:14" ht="18.75" customHeight="1" thickBot="1" x14ac:dyDescent="0.3">
      <c r="A18" s="30"/>
      <c r="B18" s="13"/>
      <c r="C18" s="13"/>
      <c r="D18" s="13"/>
      <c r="E18" s="13"/>
      <c r="F18" s="13"/>
      <c r="G18" s="13"/>
      <c r="H18" s="13" t="s">
        <v>59</v>
      </c>
      <c r="I18" s="11"/>
      <c r="J18" s="103" t="e">
        <f>L16-J17</f>
        <v>#VALUE!</v>
      </c>
      <c r="K18" s="49" t="s">
        <v>26</v>
      </c>
      <c r="L18" s="69" t="e">
        <f>(J18*100)*D22</f>
        <v>#VALUE!</v>
      </c>
      <c r="M18" s="13"/>
      <c r="N18" s="13"/>
    </row>
    <row r="19" spans="1:14" ht="18.75" customHeight="1" x14ac:dyDescent="0.25">
      <c r="A19" s="30"/>
      <c r="B19" s="13"/>
      <c r="C19" s="13"/>
      <c r="D19" s="13"/>
      <c r="E19" s="11"/>
      <c r="F19" s="13"/>
      <c r="G19" s="13"/>
      <c r="H19" s="13"/>
      <c r="I19" s="13"/>
      <c r="J19" s="11" t="s">
        <v>58</v>
      </c>
      <c r="K19" s="13"/>
      <c r="L19" s="68" t="e">
        <f>L17+L18</f>
        <v>#VALUE!</v>
      </c>
      <c r="M19" s="13"/>
      <c r="N19" s="13"/>
    </row>
    <row r="20" spans="1:14" ht="18.75" customHeight="1" thickBot="1" x14ac:dyDescent="0.3">
      <c r="A20" s="102" t="s">
        <v>57</v>
      </c>
      <c r="B20" s="90"/>
      <c r="C20" s="90"/>
      <c r="D20" s="66"/>
      <c r="E20" s="90"/>
      <c r="F20" s="90"/>
      <c r="G20" s="90"/>
      <c r="H20" s="90"/>
      <c r="I20" s="90"/>
      <c r="J20" s="90"/>
      <c r="K20" s="90"/>
      <c r="L20" s="146"/>
      <c r="M20" s="13"/>
      <c r="N20" s="45"/>
    </row>
    <row r="21" spans="1:14" ht="18.75" customHeight="1" thickBot="1" x14ac:dyDescent="0.3">
      <c r="A21" s="30" t="s">
        <v>56</v>
      </c>
      <c r="B21" s="13"/>
      <c r="C21" s="49" t="s">
        <v>12</v>
      </c>
      <c r="D21" s="63" t="str">
        <f>'INITIAL (2)'!D21</f>
        <v xml:space="preserve"> </v>
      </c>
      <c r="E21" s="49"/>
      <c r="F21" s="100"/>
      <c r="G21" s="13"/>
      <c r="H21" s="13"/>
      <c r="I21" s="13"/>
      <c r="J21" s="13"/>
      <c r="K21" s="13"/>
      <c r="L21" s="77"/>
      <c r="M21" s="13"/>
      <c r="N21" s="62"/>
    </row>
    <row r="22" spans="1:14" ht="18.75" customHeight="1" thickBot="1" x14ac:dyDescent="0.3">
      <c r="A22" s="30" t="s">
        <v>55</v>
      </c>
      <c r="B22" s="13"/>
      <c r="C22" s="49" t="s">
        <v>12</v>
      </c>
      <c r="D22" s="63" t="s">
        <v>5</v>
      </c>
      <c r="E22" s="49" t="s">
        <v>35</v>
      </c>
      <c r="F22" s="95" t="str">
        <f>J17</f>
        <v xml:space="preserve"> </v>
      </c>
      <c r="G22" s="13"/>
      <c r="H22" s="92" t="s">
        <v>54</v>
      </c>
      <c r="I22" s="90"/>
      <c r="J22" s="90"/>
      <c r="K22" s="90"/>
      <c r="L22" s="97" t="e">
        <f>D21+L23-L25</f>
        <v>#VALUE!</v>
      </c>
      <c r="M22" s="13"/>
      <c r="N22" s="62"/>
    </row>
    <row r="23" spans="1:14" ht="18.75" customHeight="1" thickBot="1" x14ac:dyDescent="0.3">
      <c r="A23" s="30" t="s">
        <v>53</v>
      </c>
      <c r="B23" s="13"/>
      <c r="C23" s="49" t="s">
        <v>12</v>
      </c>
      <c r="D23" s="63" t="s">
        <v>5</v>
      </c>
      <c r="E23" s="49" t="s">
        <v>35</v>
      </c>
      <c r="F23" s="95" t="str">
        <f>J17</f>
        <v xml:space="preserve"> </v>
      </c>
      <c r="G23" s="13"/>
      <c r="H23" s="94" t="s">
        <v>52</v>
      </c>
      <c r="I23" s="13"/>
      <c r="J23" s="13"/>
      <c r="K23" s="13"/>
      <c r="L23" s="41" t="s">
        <v>5</v>
      </c>
      <c r="M23" s="13"/>
      <c r="N23" s="62"/>
    </row>
    <row r="24" spans="1:14" ht="18.75" customHeight="1" thickBot="1" x14ac:dyDescent="0.3">
      <c r="A24" s="73" t="s">
        <v>51</v>
      </c>
      <c r="B24" s="13"/>
      <c r="C24" s="89" t="s">
        <v>26</v>
      </c>
      <c r="D24" s="88" t="e">
        <f>J17+0.5</f>
        <v>#VALUE!</v>
      </c>
      <c r="E24" s="87" t="s">
        <v>46</v>
      </c>
      <c r="F24" s="93" t="s">
        <v>5</v>
      </c>
      <c r="G24" s="145"/>
      <c r="H24" s="92" t="s">
        <v>50</v>
      </c>
      <c r="I24" s="91"/>
      <c r="J24" s="90"/>
      <c r="K24" s="90"/>
      <c r="L24" s="41" t="s">
        <v>5</v>
      </c>
      <c r="M24" s="13"/>
      <c r="N24" s="62"/>
    </row>
    <row r="25" spans="1:14" ht="18.75" customHeight="1" thickBot="1" x14ac:dyDescent="0.3">
      <c r="A25" s="73" t="s">
        <v>49</v>
      </c>
      <c r="B25" s="13"/>
      <c r="C25" s="89" t="s">
        <v>26</v>
      </c>
      <c r="D25" s="88" t="e">
        <f>J17-0.5</f>
        <v>#VALUE!</v>
      </c>
      <c r="E25" s="87" t="s">
        <v>46</v>
      </c>
      <c r="F25" s="63" t="s">
        <v>5</v>
      </c>
      <c r="G25" s="145"/>
      <c r="H25" s="85" t="s">
        <v>48</v>
      </c>
      <c r="I25" s="84"/>
      <c r="J25" s="15"/>
      <c r="K25" s="15"/>
      <c r="L25" s="29" t="s">
        <v>5</v>
      </c>
      <c r="M25" s="13"/>
      <c r="N25" s="62"/>
    </row>
    <row r="26" spans="1:14" ht="18.75" customHeight="1" thickBot="1" x14ac:dyDescent="0.3">
      <c r="A26" s="75" t="s">
        <v>47</v>
      </c>
      <c r="B26" s="15"/>
      <c r="C26" s="74"/>
      <c r="D26" s="83"/>
      <c r="E26" s="82" t="s">
        <v>46</v>
      </c>
      <c r="F26" s="81" t="e">
        <f>F24-F25</f>
        <v>#VALUE!</v>
      </c>
      <c r="G26" s="80"/>
      <c r="H26" s="80"/>
      <c r="I26" s="79"/>
      <c r="J26" s="15"/>
      <c r="K26" s="15"/>
      <c r="L26" s="78"/>
      <c r="M26" s="13"/>
      <c r="N26" s="59"/>
    </row>
    <row r="27" spans="1:14" ht="18.75" customHeight="1" x14ac:dyDescent="0.25">
      <c r="A27" s="73" t="s">
        <v>45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44"/>
      <c r="M27" s="13"/>
      <c r="N27" s="13"/>
    </row>
    <row r="28" spans="1:14" ht="18.75" customHeight="1" x14ac:dyDescent="0.25">
      <c r="A28" s="30" t="s">
        <v>44</v>
      </c>
      <c r="B28" s="13"/>
      <c r="C28" s="13"/>
      <c r="D28" s="13"/>
      <c r="E28" s="13"/>
      <c r="F28" s="13"/>
      <c r="G28" s="13"/>
      <c r="H28" s="13"/>
      <c r="I28" s="13"/>
      <c r="J28" s="11"/>
      <c r="K28" s="49" t="s">
        <v>26</v>
      </c>
      <c r="L28" s="76" t="e">
        <f>ROUND((((L12*D23*D22*100)/D21)),3)</f>
        <v>#VALUE!</v>
      </c>
      <c r="M28" s="13"/>
      <c r="N28" s="13"/>
    </row>
    <row r="29" spans="1:14" ht="18.75" customHeight="1" x14ac:dyDescent="0.25">
      <c r="A29" s="30" t="s">
        <v>43</v>
      </c>
      <c r="B29" s="13"/>
      <c r="C29" s="13"/>
      <c r="D29" s="13"/>
      <c r="E29" s="13"/>
      <c r="F29" s="13"/>
      <c r="G29" s="13"/>
      <c r="H29" s="13"/>
      <c r="I29" s="13"/>
      <c r="J29" s="11"/>
      <c r="K29" s="49" t="s">
        <v>42</v>
      </c>
      <c r="L29" s="69" t="e">
        <f>ROUND((((L12*L12)*F26*50)/D21),3)</f>
        <v>#VALUE!</v>
      </c>
      <c r="M29" s="13"/>
      <c r="N29" s="13"/>
    </row>
    <row r="30" spans="1:14" ht="18.75" customHeight="1" x14ac:dyDescent="0.25">
      <c r="A30" s="75" t="s">
        <v>41</v>
      </c>
      <c r="B30" s="15"/>
      <c r="C30" s="15"/>
      <c r="D30" s="15"/>
      <c r="E30" s="15"/>
      <c r="F30" s="15"/>
      <c r="G30" s="15"/>
      <c r="H30" s="15"/>
      <c r="I30" s="15"/>
      <c r="J30" s="43" t="s">
        <v>40</v>
      </c>
      <c r="K30" s="74" t="s">
        <v>26</v>
      </c>
      <c r="L30" s="69" t="e">
        <f>L28+L29</f>
        <v>#VALUE!</v>
      </c>
      <c r="M30" s="13"/>
      <c r="N30" s="15"/>
    </row>
    <row r="31" spans="1:14" ht="18.75" customHeight="1" thickBot="1" x14ac:dyDescent="0.3">
      <c r="A31" s="73" t="s">
        <v>39</v>
      </c>
      <c r="B31" s="13"/>
      <c r="C31" s="13"/>
      <c r="D31" s="13"/>
      <c r="E31" s="13"/>
      <c r="F31" s="13"/>
      <c r="G31" s="13"/>
      <c r="H31" s="13"/>
      <c r="I31" s="13"/>
      <c r="J31" s="11"/>
      <c r="K31" s="49"/>
      <c r="L31" s="69"/>
      <c r="M31" s="13"/>
      <c r="N31" s="13"/>
    </row>
    <row r="32" spans="1:14" ht="18.75" customHeight="1" thickBot="1" x14ac:dyDescent="0.3">
      <c r="A32" s="30" t="s">
        <v>38</v>
      </c>
      <c r="B32" s="13"/>
      <c r="C32" s="11" t="s">
        <v>12</v>
      </c>
      <c r="D32" s="72"/>
      <c r="E32" s="11" t="s">
        <v>35</v>
      </c>
      <c r="F32" s="13"/>
      <c r="G32" s="13" t="s">
        <v>37</v>
      </c>
      <c r="H32" s="13"/>
      <c r="I32" s="13"/>
      <c r="J32" s="11"/>
      <c r="K32" s="49"/>
      <c r="L32" s="69"/>
      <c r="M32" s="13"/>
      <c r="N32" s="13"/>
    </row>
    <row r="33" spans="1:14" ht="18.75" customHeight="1" thickBot="1" x14ac:dyDescent="0.3">
      <c r="A33" s="30" t="s">
        <v>36</v>
      </c>
      <c r="B33" s="13"/>
      <c r="C33" s="11" t="s">
        <v>12</v>
      </c>
      <c r="D33" s="72"/>
      <c r="E33" s="11" t="s">
        <v>35</v>
      </c>
      <c r="F33" s="13"/>
      <c r="G33" s="13" t="s">
        <v>34</v>
      </c>
      <c r="H33" s="13"/>
      <c r="I33" s="13"/>
      <c r="J33" s="11"/>
      <c r="K33" s="49"/>
      <c r="L33" s="69"/>
      <c r="M33" s="13"/>
      <c r="N33" s="13"/>
    </row>
    <row r="34" spans="1:14" ht="18.75" customHeight="1" x14ac:dyDescent="0.25">
      <c r="A34" s="71" t="s">
        <v>33</v>
      </c>
      <c r="B34" s="15"/>
      <c r="C34" s="15"/>
      <c r="D34" s="15"/>
      <c r="E34" s="15"/>
      <c r="F34" s="15"/>
      <c r="G34" s="15"/>
      <c r="H34" s="15"/>
      <c r="I34" s="15"/>
      <c r="J34" s="43" t="s">
        <v>32</v>
      </c>
      <c r="K34" s="70"/>
      <c r="L34" s="69">
        <f>ABS(6*(D33-D32)*(F33-F32))</f>
        <v>0</v>
      </c>
      <c r="M34" s="13"/>
      <c r="N34" s="13"/>
    </row>
    <row r="35" spans="1:14" ht="18.75" customHeight="1" x14ac:dyDescent="0.25">
      <c r="A35" s="30" t="s">
        <v>31</v>
      </c>
      <c r="B35" s="13"/>
      <c r="C35" s="13"/>
      <c r="D35" s="13"/>
      <c r="E35" s="13"/>
      <c r="F35" s="13"/>
      <c r="G35" s="13"/>
      <c r="H35" s="13"/>
      <c r="I35" s="13"/>
      <c r="J35" s="49"/>
      <c r="K35" s="49" t="s">
        <v>26</v>
      </c>
      <c r="L35" s="69" t="e">
        <f>L19+L30+L34</f>
        <v>#VALUE!</v>
      </c>
      <c r="M35" s="13"/>
      <c r="N35" s="13"/>
    </row>
    <row r="36" spans="1:14" ht="18.75" customHeight="1" x14ac:dyDescent="0.25">
      <c r="A36" s="30" t="s">
        <v>29</v>
      </c>
      <c r="B36" s="13"/>
      <c r="C36" s="13"/>
      <c r="D36" s="13"/>
      <c r="E36" s="13"/>
      <c r="F36" s="13"/>
      <c r="G36" s="13"/>
      <c r="H36" s="13"/>
      <c r="I36" s="13"/>
      <c r="J36" s="49"/>
      <c r="K36" s="49" t="s">
        <v>26</v>
      </c>
      <c r="L36" s="69" t="e">
        <f>ROUND(((L35*L42)/1.025),3)</f>
        <v>#VALUE!</v>
      </c>
      <c r="M36" s="13"/>
      <c r="N36" s="13"/>
    </row>
    <row r="37" spans="1:14" ht="18.75" customHeight="1" x14ac:dyDescent="0.25">
      <c r="A37" s="30"/>
      <c r="B37" s="13"/>
      <c r="C37" s="13"/>
      <c r="D37" s="13"/>
      <c r="E37" s="13"/>
      <c r="F37" s="13" t="s">
        <v>28</v>
      </c>
      <c r="G37" s="13"/>
      <c r="H37" s="13"/>
      <c r="I37" s="13"/>
      <c r="J37" s="49"/>
      <c r="K37" s="49" t="s">
        <v>26</v>
      </c>
      <c r="L37" s="69">
        <f>D54</f>
        <v>0</v>
      </c>
      <c r="M37" s="13"/>
      <c r="N37" s="13"/>
    </row>
    <row r="38" spans="1:14" ht="18.75" customHeight="1" thickBot="1" x14ac:dyDescent="0.3">
      <c r="A38" s="30"/>
      <c r="B38" s="13"/>
      <c r="C38" s="13"/>
      <c r="D38" s="13"/>
      <c r="E38" s="13"/>
      <c r="F38" s="13" t="s">
        <v>27</v>
      </c>
      <c r="G38" s="13"/>
      <c r="H38" s="13"/>
      <c r="I38" s="13"/>
      <c r="J38" s="49"/>
      <c r="K38" s="49" t="s">
        <v>26</v>
      </c>
      <c r="L38" s="68" t="e">
        <f>L36-L37</f>
        <v>#VALUE!</v>
      </c>
      <c r="M38" s="13"/>
      <c r="N38" s="13"/>
    </row>
    <row r="39" spans="1:14" ht="18.75" customHeight="1" thickBot="1" x14ac:dyDescent="0.3">
      <c r="A39" s="67" t="s">
        <v>25</v>
      </c>
      <c r="B39" s="66"/>
      <c r="C39" s="66"/>
      <c r="D39" s="66" t="s">
        <v>24</v>
      </c>
      <c r="E39" s="66"/>
      <c r="F39" s="66"/>
      <c r="G39" s="66"/>
      <c r="H39" s="66" t="s">
        <v>23</v>
      </c>
      <c r="I39" s="66"/>
      <c r="J39" s="65"/>
      <c r="K39" s="64" t="s">
        <v>12</v>
      </c>
      <c r="L39" s="143" t="str">
        <f>'INITIAL (2)'!L40</f>
        <v xml:space="preserve"> </v>
      </c>
      <c r="M39" s="11"/>
      <c r="N39" s="62"/>
    </row>
    <row r="40" spans="1:14" ht="18.75" customHeight="1" thickBot="1" x14ac:dyDescent="0.3">
      <c r="A40" s="30" t="s">
        <v>22</v>
      </c>
      <c r="B40" s="13"/>
      <c r="C40" s="13"/>
      <c r="D40" s="13" t="s">
        <v>21</v>
      </c>
      <c r="E40" s="61"/>
      <c r="F40" s="13"/>
      <c r="G40" s="13"/>
      <c r="H40" s="13" t="s">
        <v>20</v>
      </c>
      <c r="I40" s="13"/>
      <c r="J40" s="11"/>
      <c r="K40" s="49" t="s">
        <v>12</v>
      </c>
      <c r="L40" s="60" t="e">
        <f>L38-L41-L46</f>
        <v>#VALUE!</v>
      </c>
      <c r="M40" s="11"/>
      <c r="N40" s="62"/>
    </row>
    <row r="41" spans="1:14" ht="18.75" customHeight="1" thickBot="1" x14ac:dyDescent="0.3">
      <c r="A41" s="30" t="s">
        <v>19</v>
      </c>
      <c r="B41" s="13"/>
      <c r="C41" s="13"/>
      <c r="D41" s="13"/>
      <c r="E41" s="13"/>
      <c r="F41" s="13"/>
      <c r="G41" s="13"/>
      <c r="H41" s="13" t="s">
        <v>18</v>
      </c>
      <c r="I41" s="13"/>
      <c r="J41" s="11"/>
      <c r="K41" s="49" t="s">
        <v>12</v>
      </c>
      <c r="L41" s="143" t="str">
        <f>'INITIAL (2)'!L42</f>
        <v xml:space="preserve"> </v>
      </c>
      <c r="M41" s="11"/>
      <c r="N41" s="62"/>
    </row>
    <row r="42" spans="1:14" ht="18.75" customHeight="1" thickBot="1" x14ac:dyDescent="0.3">
      <c r="A42" s="30" t="s">
        <v>17</v>
      </c>
      <c r="B42" s="13"/>
      <c r="C42" s="13"/>
      <c r="D42" s="54"/>
      <c r="E42" s="142"/>
      <c r="F42" s="142"/>
      <c r="G42" s="141"/>
      <c r="H42" s="13" t="s">
        <v>16</v>
      </c>
      <c r="I42" s="13"/>
      <c r="J42" s="11"/>
      <c r="K42" s="49" t="s">
        <v>12</v>
      </c>
      <c r="L42" s="140" t="s">
        <v>5</v>
      </c>
      <c r="M42" s="11"/>
      <c r="N42" s="62"/>
    </row>
    <row r="43" spans="1:14" ht="18.75" customHeight="1" thickBot="1" x14ac:dyDescent="0.3">
      <c r="A43" s="139"/>
      <c r="B43" s="137"/>
      <c r="C43" s="137"/>
      <c r="D43" s="138"/>
      <c r="E43" s="137"/>
      <c r="F43" s="137"/>
      <c r="G43" s="137"/>
      <c r="H43" s="13" t="s">
        <v>14</v>
      </c>
      <c r="I43" s="13"/>
      <c r="J43" s="11"/>
      <c r="K43" s="49" t="s">
        <v>12</v>
      </c>
      <c r="L43" s="51"/>
      <c r="M43" s="11"/>
      <c r="N43" s="62"/>
    </row>
    <row r="44" spans="1:14" ht="18.75" customHeight="1" x14ac:dyDescent="0.25">
      <c r="A44" s="30"/>
      <c r="B44" s="13"/>
      <c r="C44" s="13"/>
      <c r="D44" s="13"/>
      <c r="E44" s="13"/>
      <c r="F44" s="13"/>
      <c r="G44" s="13"/>
      <c r="H44" s="13" t="s">
        <v>90</v>
      </c>
      <c r="I44" s="13"/>
      <c r="J44" s="11"/>
      <c r="K44" s="49" t="s">
        <v>12</v>
      </c>
      <c r="L44" s="50" t="e">
        <f>L38</f>
        <v>#VALUE!</v>
      </c>
      <c r="M44" s="11"/>
      <c r="N44" s="62"/>
    </row>
    <row r="45" spans="1:14" ht="18.75" customHeight="1" x14ac:dyDescent="0.25">
      <c r="A45" s="30"/>
      <c r="B45" s="13"/>
      <c r="C45" s="13"/>
      <c r="D45" s="13"/>
      <c r="E45" s="13"/>
      <c r="F45" s="13"/>
      <c r="G45" s="13"/>
      <c r="H45" s="13" t="s">
        <v>13</v>
      </c>
      <c r="I45" s="13"/>
      <c r="J45" s="11"/>
      <c r="K45" s="49" t="s">
        <v>12</v>
      </c>
      <c r="L45" s="136" t="e">
        <f>'INITIAL (2)'!L45</f>
        <v>#VALUE!</v>
      </c>
      <c r="M45" s="11"/>
      <c r="N45" s="62"/>
    </row>
    <row r="46" spans="1:14" ht="18.75" customHeight="1" x14ac:dyDescent="0.25">
      <c r="A46" s="30" t="s">
        <v>11</v>
      </c>
      <c r="B46" s="13"/>
      <c r="C46" s="13"/>
      <c r="D46" s="13"/>
      <c r="E46" s="13"/>
      <c r="F46" s="13"/>
      <c r="G46" s="13"/>
      <c r="H46" s="13" t="s">
        <v>89</v>
      </c>
      <c r="I46" s="13"/>
      <c r="J46" s="11"/>
      <c r="K46" s="49" t="s">
        <v>12</v>
      </c>
      <c r="L46" s="69" t="e">
        <f>ABS(L44-L45)</f>
        <v>#VALUE!</v>
      </c>
      <c r="M46" s="11"/>
      <c r="N46" s="62"/>
    </row>
    <row r="47" spans="1:14" ht="18.75" customHeight="1" thickBot="1" x14ac:dyDescent="0.3">
      <c r="A47" s="30"/>
      <c r="B47" s="13"/>
      <c r="C47" s="13"/>
      <c r="D47" s="13"/>
      <c r="E47" s="13"/>
      <c r="F47" s="13"/>
      <c r="G47" s="13"/>
      <c r="H47" s="13"/>
      <c r="I47" s="13"/>
      <c r="J47" s="11"/>
      <c r="K47" s="49"/>
      <c r="L47" s="48"/>
      <c r="M47" s="11"/>
      <c r="N47" s="59"/>
    </row>
    <row r="48" spans="1:14" ht="18.75" customHeight="1" thickBot="1" x14ac:dyDescent="0.3">
      <c r="A48" s="30" t="s">
        <v>10</v>
      </c>
      <c r="B48" s="13"/>
      <c r="C48" s="13"/>
      <c r="D48" s="47" t="s">
        <v>5</v>
      </c>
      <c r="E48" s="13"/>
      <c r="F48" s="13"/>
      <c r="G48" s="46" t="s">
        <v>9</v>
      </c>
      <c r="H48" s="45"/>
      <c r="I48" s="15"/>
      <c r="J48" s="43"/>
      <c r="K48" s="11"/>
      <c r="L48" s="42"/>
      <c r="M48" s="11"/>
      <c r="N48" s="13"/>
    </row>
    <row r="49" spans="1:14" ht="18.75" customHeight="1" thickBot="1" x14ac:dyDescent="0.3">
      <c r="A49" s="30" t="s">
        <v>8</v>
      </c>
      <c r="B49" s="13"/>
      <c r="C49" s="13"/>
      <c r="D49" s="41" t="s">
        <v>5</v>
      </c>
      <c r="E49" s="13"/>
      <c r="F49" s="13"/>
      <c r="G49" s="40"/>
      <c r="H49" s="37"/>
      <c r="I49" s="37"/>
      <c r="J49" s="36"/>
      <c r="K49" s="39"/>
      <c r="L49" s="38"/>
      <c r="M49" s="11"/>
      <c r="N49" s="13"/>
    </row>
    <row r="50" spans="1:14" ht="18.75" customHeight="1" thickBot="1" x14ac:dyDescent="0.3">
      <c r="A50" s="30" t="s">
        <v>7</v>
      </c>
      <c r="B50" s="13"/>
      <c r="C50" s="13"/>
      <c r="D50" s="29" t="s">
        <v>5</v>
      </c>
      <c r="E50" s="13"/>
      <c r="F50" s="13"/>
      <c r="G50" s="33"/>
      <c r="H50" s="27"/>
      <c r="I50" s="27"/>
      <c r="J50" s="26"/>
      <c r="K50" s="35"/>
      <c r="L50" s="31"/>
      <c r="M50" s="11"/>
      <c r="N50" s="13"/>
    </row>
    <row r="51" spans="1:14" ht="18.75" customHeight="1" thickBot="1" x14ac:dyDescent="0.3">
      <c r="A51" s="30" t="s">
        <v>6</v>
      </c>
      <c r="B51" s="13"/>
      <c r="C51" s="13"/>
      <c r="D51" s="29" t="s">
        <v>5</v>
      </c>
      <c r="E51" s="13"/>
      <c r="F51" s="13"/>
      <c r="G51" s="33"/>
      <c r="H51" s="37"/>
      <c r="I51" s="37"/>
      <c r="J51" s="36"/>
      <c r="K51" s="35"/>
      <c r="L51" s="34"/>
      <c r="M51" s="11"/>
      <c r="N51" s="13"/>
    </row>
    <row r="52" spans="1:14" ht="18.75" customHeight="1" thickBot="1" x14ac:dyDescent="0.3">
      <c r="A52" s="30" t="s">
        <v>4</v>
      </c>
      <c r="B52" s="13"/>
      <c r="C52" s="13"/>
      <c r="D52" s="29"/>
      <c r="E52" s="13"/>
      <c r="F52" s="13"/>
      <c r="G52" s="33"/>
      <c r="H52" s="27"/>
      <c r="I52" s="27"/>
      <c r="J52" s="26"/>
      <c r="K52" s="32"/>
      <c r="L52" s="135"/>
      <c r="M52" s="11"/>
      <c r="N52" s="13"/>
    </row>
    <row r="53" spans="1:14" ht="18.75" customHeight="1" thickBot="1" x14ac:dyDescent="0.3">
      <c r="A53" s="30" t="s">
        <v>3</v>
      </c>
      <c r="B53" s="13"/>
      <c r="C53" s="13"/>
      <c r="D53" s="29"/>
      <c r="E53" s="13"/>
      <c r="F53" s="13"/>
      <c r="G53" s="28"/>
      <c r="H53" s="27"/>
      <c r="I53" s="27"/>
      <c r="J53" s="26"/>
      <c r="K53" s="25"/>
      <c r="L53" s="24"/>
      <c r="M53" s="11"/>
      <c r="N53" s="13"/>
    </row>
    <row r="54" spans="1:14" ht="18.75" customHeight="1" thickBot="1" x14ac:dyDescent="0.3">
      <c r="A54" s="23" t="s">
        <v>2</v>
      </c>
      <c r="B54" s="20"/>
      <c r="C54" s="20"/>
      <c r="D54" s="22">
        <f>SUM(D48:D53)</f>
        <v>0</v>
      </c>
      <c r="E54" s="21"/>
      <c r="F54" s="20"/>
      <c r="G54" s="19"/>
      <c r="H54" s="18"/>
      <c r="I54" s="18"/>
      <c r="J54" s="17"/>
      <c r="K54" s="17"/>
      <c r="L54" s="16"/>
      <c r="M54" s="11"/>
      <c r="N54" s="13"/>
    </row>
    <row r="55" spans="1:14" ht="18.75" customHeight="1" x14ac:dyDescent="0.25">
      <c r="A55" s="11"/>
      <c r="B55" s="13"/>
      <c r="C55" s="1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</row>
    <row r="56" spans="1:14" ht="18.75" customHeight="1" x14ac:dyDescent="0.25">
      <c r="A56" s="11"/>
      <c r="B56" s="13"/>
      <c r="C56" s="1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</row>
    <row r="57" spans="1:14" ht="18.75" customHeight="1" x14ac:dyDescent="0.2">
      <c r="A57" s="15"/>
      <c r="B57" s="15"/>
      <c r="C57" s="15"/>
      <c r="D57" s="13"/>
      <c r="E57" s="13"/>
      <c r="F57" s="13"/>
      <c r="G57" s="13"/>
      <c r="H57" s="13"/>
      <c r="I57" s="13"/>
      <c r="J57" s="13"/>
      <c r="K57" s="15"/>
      <c r="L57" s="15"/>
      <c r="M57" s="13"/>
      <c r="N57" s="13"/>
    </row>
    <row r="58" spans="1:14" ht="18.75" customHeight="1" x14ac:dyDescent="0.25">
      <c r="A58" s="11" t="s">
        <v>1</v>
      </c>
      <c r="B58" s="13"/>
      <c r="C58" s="13"/>
      <c r="D58" s="13"/>
      <c r="E58" s="13"/>
      <c r="F58" s="13"/>
      <c r="G58" s="13"/>
      <c r="H58" s="13"/>
      <c r="I58" s="13"/>
      <c r="J58" s="13"/>
      <c r="K58" s="11" t="s">
        <v>0</v>
      </c>
      <c r="L58" s="13"/>
      <c r="M58" s="13"/>
      <c r="N58" s="13"/>
    </row>
    <row r="59" spans="1:14" ht="18.75" customHeight="1" x14ac:dyDescent="0.2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</row>
    <row r="60" spans="1:14" ht="18.75" customHeight="1" x14ac:dyDescent="0.2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3"/>
    </row>
    <row r="61" spans="1:14" ht="18.75" customHeight="1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3"/>
    </row>
    <row r="62" spans="1:14" ht="18.75" customHeight="1" x14ac:dyDescent="0.2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3"/>
    </row>
    <row r="63" spans="1:14" ht="18.75" customHeight="1" x14ac:dyDescent="0.2">
      <c r="N63" s="14"/>
    </row>
    <row r="64" spans="1:14" ht="18.75" customHeight="1" x14ac:dyDescent="0.2">
      <c r="N64" s="10"/>
    </row>
    <row r="65" spans="1:14" ht="18.75" customHeight="1" x14ac:dyDescent="0.2">
      <c r="N65" s="12"/>
    </row>
    <row r="68" spans="1:14" ht="18.75" customHeight="1" x14ac:dyDescent="0.3">
      <c r="A68" s="5"/>
    </row>
    <row r="70" spans="1:14" ht="18.75" customHeight="1" x14ac:dyDescent="0.2">
      <c r="A70" s="1"/>
    </row>
    <row r="72" spans="1:14" ht="18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4" ht="18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82" spans="1:19" s="10" customFormat="1" ht="18.75" customHeight="1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4" spans="1:19" s="10" customFormat="1" ht="18.75" customHeight="1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6" spans="1:19" s="10" customFormat="1" ht="18.75" customHeight="1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8" spans="1:19" s="10" customFormat="1" ht="18.75" customHeight="1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93" spans="1:19" ht="18.75" customHeight="1" x14ac:dyDescent="0.2">
      <c r="A93" s="1"/>
      <c r="B93" s="1"/>
      <c r="C93" s="1"/>
    </row>
    <row r="96" spans="1:19" ht="18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ht="18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117" spans="1:14" ht="18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9"/>
    </row>
    <row r="118" spans="1:14" ht="18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8"/>
    </row>
    <row r="119" spans="1:14" ht="18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7"/>
    </row>
    <row r="122" spans="1:14" ht="18.75" customHeight="1" x14ac:dyDescent="0.3">
      <c r="A122" s="5"/>
    </row>
    <row r="124" spans="1:14" ht="18.75" customHeight="1" x14ac:dyDescent="0.2">
      <c r="L124" s="6"/>
    </row>
    <row r="127" spans="1:14" ht="18.75" customHeight="1" x14ac:dyDescent="0.2">
      <c r="C127" s="4"/>
      <c r="J127" s="4"/>
    </row>
    <row r="128" spans="1:14" ht="18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53" spans="1:13" ht="18.75" customHeight="1" x14ac:dyDescent="0.2">
      <c r="D153" s="1"/>
    </row>
    <row r="155" spans="1:13" ht="18.75" customHeight="1" x14ac:dyDescent="0.3">
      <c r="A155" s="5"/>
    </row>
    <row r="156" spans="1:13" ht="18.75" customHeight="1" x14ac:dyDescent="0.2">
      <c r="C156" s="4"/>
      <c r="J156" s="4"/>
    </row>
    <row r="157" spans="1:13" ht="18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9" spans="1:13" ht="18.75" customHeight="1" x14ac:dyDescent="0.2">
      <c r="D159" s="2"/>
      <c r="F159" s="2"/>
    </row>
    <row r="161" spans="2:6" ht="18.75" customHeight="1" x14ac:dyDescent="0.2">
      <c r="B161" s="3"/>
      <c r="D161" s="2"/>
      <c r="F161" s="2"/>
    </row>
    <row r="169" spans="2:6" ht="18.75" customHeight="1" x14ac:dyDescent="0.2">
      <c r="D169" s="1"/>
    </row>
  </sheetData>
  <pageMargins left="0.23622047244094491" right="5.9055118110236227E-2" top="0" bottom="0" header="0.51181102362204722" footer="0.51181102362204722"/>
  <pageSetup paperSize="9" scale="70" orientation="portrait" horizontalDpi="300" verticalDpi="300" r:id="rId1"/>
  <headerFooter alignWithMargins="0"/>
  <legacyDrawing r:id="rId2"/>
</worksheet>
</file>

<file path=docMetadata/LabelInfo.xml><?xml version="1.0" encoding="utf-8"?>
<clbl:labelList xmlns:clbl="http://schemas.microsoft.com/office/2020/mipLabelMetadata">
  <clbl:label id="{a2db0231-59fc-44de-8de1-9f247a91dc66}" enabled="1" method="Standard" siteId="{8d2a2695-fb6a-4121-9f5c-ba2eecf6cb5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INITIAL (2)</vt:lpstr>
      <vt:lpstr>FINAL (2)</vt:lpstr>
      <vt:lpstr>'FINAL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Slaughter, Rick</dc:creator>
  <cp:lastModifiedBy>Slaughter, Rick</cp:lastModifiedBy>
  <dcterms:created xsi:type="dcterms:W3CDTF">2025-10-24T15:52:55Z</dcterms:created>
  <dcterms:modified xsi:type="dcterms:W3CDTF">2025-12-22T15:47:56Z</dcterms:modified>
</cp:coreProperties>
</file>